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rmindersingh/Documents/school 2026/CSR/"/>
    </mc:Choice>
  </mc:AlternateContent>
  <xr:revisionPtr revIDLastSave="0" documentId="13_ncr:1_{4F382A27-C0F9-6A40-A681-B78A69ED6F72}" xr6:coauthVersionLast="36" xr6:coauthVersionMax="36" xr10:uidLastSave="{00000000-0000-0000-0000-000000000000}"/>
  <bookViews>
    <workbookView xWindow="0" yWindow="740" windowWidth="29400" windowHeight="17220" xr2:uid="{CEA55CD8-FC79-4421-B399-020DC993967B}"/>
  </bookViews>
  <sheets>
    <sheet name="Donations Till Jan 202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3" i="1" l="1"/>
  <c r="E148" i="1"/>
  <c r="E124" i="1"/>
  <c r="E116" i="1"/>
  <c r="E76" i="1"/>
  <c r="E56" i="1"/>
  <c r="E35" i="1"/>
  <c r="E24" i="1"/>
  <c r="E10" i="1"/>
  <c r="E21" i="1" l="1"/>
  <c r="H167" i="1"/>
  <c r="E165" i="1"/>
  <c r="E164" i="1"/>
  <c r="E163" i="1"/>
  <c r="E162" i="1"/>
  <c r="E161" i="1"/>
  <c r="D160" i="1"/>
  <c r="E160" i="1" s="1"/>
  <c r="E159" i="1"/>
  <c r="E158" i="1"/>
  <c r="E157" i="1"/>
  <c r="H153" i="1"/>
  <c r="D153" i="1"/>
  <c r="E151" i="1"/>
  <c r="H148" i="1"/>
  <c r="E146" i="1"/>
  <c r="E145" i="1"/>
  <c r="E144" i="1"/>
  <c r="E143" i="1"/>
  <c r="E142" i="1"/>
  <c r="D141" i="1"/>
  <c r="E141" i="1" s="1"/>
  <c r="E140" i="1"/>
  <c r="E139" i="1"/>
  <c r="E138" i="1"/>
  <c r="E137" i="1"/>
  <c r="D136" i="1"/>
  <c r="E136" i="1" s="1"/>
  <c r="E135" i="1"/>
  <c r="D134" i="1"/>
  <c r="E134" i="1" s="1"/>
  <c r="D133" i="1"/>
  <c r="E133" i="1" s="1"/>
  <c r="D132" i="1"/>
  <c r="E131" i="1"/>
  <c r="E130" i="1"/>
  <c r="E129" i="1"/>
  <c r="E128" i="1"/>
  <c r="H124" i="1"/>
  <c r="D124" i="1"/>
  <c r="E122" i="1"/>
  <c r="E121" i="1"/>
  <c r="E120" i="1"/>
  <c r="D120" i="1"/>
  <c r="E119" i="1"/>
  <c r="H116" i="1"/>
  <c r="E114" i="1"/>
  <c r="E113" i="1"/>
  <c r="E112" i="1"/>
  <c r="E111" i="1"/>
  <c r="E110" i="1"/>
  <c r="E109" i="1"/>
  <c r="E108" i="1"/>
  <c r="E107" i="1"/>
  <c r="E106" i="1"/>
  <c r="D105" i="1"/>
  <c r="E105" i="1" s="1"/>
  <c r="E104" i="1"/>
  <c r="E103" i="1"/>
  <c r="E102" i="1"/>
  <c r="E101" i="1"/>
  <c r="E100" i="1"/>
  <c r="D99" i="1"/>
  <c r="E99" i="1" s="1"/>
  <c r="E98" i="1"/>
  <c r="E97" i="1"/>
  <c r="E96" i="1"/>
  <c r="E95" i="1"/>
  <c r="E94" i="1"/>
  <c r="E93" i="1"/>
  <c r="E92" i="1"/>
  <c r="E91" i="1"/>
  <c r="D91" i="1"/>
  <c r="E90" i="1"/>
  <c r="E89" i="1"/>
  <c r="E88" i="1"/>
  <c r="E87" i="1"/>
  <c r="E86" i="1"/>
  <c r="E85" i="1"/>
  <c r="E84" i="1"/>
  <c r="E83" i="1"/>
  <c r="E82" i="1"/>
  <c r="E81" i="1"/>
  <c r="E80" i="1"/>
  <c r="E79" i="1"/>
  <c r="H76" i="1"/>
  <c r="D76" i="1"/>
  <c r="E74" i="1"/>
  <c r="E73" i="1"/>
  <c r="E72" i="1"/>
  <c r="E71" i="1"/>
  <c r="E70" i="1"/>
  <c r="E69" i="1"/>
  <c r="E68" i="1"/>
  <c r="E67" i="1"/>
  <c r="E66" i="1"/>
  <c r="E65" i="1"/>
  <c r="E64" i="1"/>
  <c r="E63" i="1"/>
  <c r="E60" i="1"/>
  <c r="E59" i="1"/>
  <c r="H56" i="1"/>
  <c r="D56" i="1"/>
  <c r="E54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H35" i="1"/>
  <c r="D35" i="1"/>
  <c r="E33" i="1"/>
  <c r="E32" i="1"/>
  <c r="E31" i="1"/>
  <c r="E30" i="1"/>
  <c r="E29" i="1"/>
  <c r="E28" i="1"/>
  <c r="E27" i="1"/>
  <c r="H24" i="1"/>
  <c r="D24" i="1"/>
  <c r="E22" i="1"/>
  <c r="E20" i="1"/>
  <c r="E19" i="1"/>
  <c r="E18" i="1"/>
  <c r="E17" i="1"/>
  <c r="E16" i="1"/>
  <c r="E15" i="1"/>
  <c r="E14" i="1"/>
  <c r="H10" i="1"/>
  <c r="D8" i="1"/>
  <c r="E8" i="1" s="1"/>
  <c r="D7" i="1"/>
  <c r="E7" i="1" s="1"/>
  <c r="E6" i="1"/>
  <c r="H170" i="1" l="1"/>
  <c r="D148" i="1"/>
  <c r="D10" i="1"/>
  <c r="D167" i="1"/>
  <c r="D116" i="1"/>
  <c r="E132" i="1"/>
  <c r="E167" i="1" l="1"/>
  <c r="E170" i="1" s="1"/>
  <c r="D170" i="1"/>
</calcChain>
</file>

<file path=xl/sharedStrings.xml><?xml version="1.0" encoding="utf-8"?>
<sst xmlns="http://schemas.openxmlformats.org/spreadsheetml/2006/main" count="171" uniqueCount="143">
  <si>
    <t>DISHA INDIA COMMUNITY SCHOOL,
Padha, Karnal, Haryana.</t>
  </si>
  <si>
    <t>Particulars</t>
  </si>
  <si>
    <t>Donation received till March 2025</t>
  </si>
  <si>
    <t xml:space="preserve">For the construction of the School Building </t>
  </si>
  <si>
    <t xml:space="preserve">Total Donation Received from Start </t>
  </si>
  <si>
    <t>Madan Mohanka ji</t>
  </si>
  <si>
    <t>TEGA Industries (Madan Mohanka Ji)</t>
  </si>
  <si>
    <t>HOSCH Equipement India Ltd (Madan Mohanka ji)</t>
  </si>
  <si>
    <t xml:space="preserve">Total </t>
  </si>
  <si>
    <t>Total</t>
  </si>
  <si>
    <t xml:space="preserve">Note: Around 15 lakhs were used for renovating the old building for starting the school in year 2020. And Rs 10 lakhs were given as advance for the land lease </t>
  </si>
  <si>
    <t>For School</t>
  </si>
  <si>
    <t>Hema Biswas (for the library)</t>
  </si>
  <si>
    <t>Parmajeet</t>
  </si>
  <si>
    <t>Sonika Mehra</t>
  </si>
  <si>
    <t>Monika Yadav</t>
  </si>
  <si>
    <t>Meenakshi</t>
  </si>
  <si>
    <t>Parminder Singh Raparia</t>
  </si>
  <si>
    <t>Disha India KHOJ Expeditions Pvt Ltd</t>
  </si>
  <si>
    <t>Niranjan Singh</t>
  </si>
  <si>
    <t>Sports</t>
  </si>
  <si>
    <t>Eshaan s/o Jaspreet Randhawa</t>
  </si>
  <si>
    <t>Gallant sports</t>
  </si>
  <si>
    <t>Intersoft Datalabs Solution</t>
  </si>
  <si>
    <t>Sanjay (parent)</t>
  </si>
  <si>
    <t>Pardeep (parent)</t>
  </si>
  <si>
    <t xml:space="preserve">Late Brijesh from the village </t>
  </si>
  <si>
    <t>Jaya Nakra</t>
  </si>
  <si>
    <t>Note: Intersoft datalab will donate another 5 lakhs this year also</t>
  </si>
  <si>
    <t xml:space="preserve">Sports day celebration </t>
  </si>
  <si>
    <t>Naveen Gupta</t>
  </si>
  <si>
    <t>Pardeep Raman (parent)</t>
  </si>
  <si>
    <t>Kailash Hardware Merchants</t>
  </si>
  <si>
    <t>Harpinder Singh</t>
  </si>
  <si>
    <t>Puja Sangwan</t>
  </si>
  <si>
    <t>Subeer Singh Sangwan</t>
  </si>
  <si>
    <t>Parmeel (parent)</t>
  </si>
  <si>
    <t>Satinder Singh Kundu</t>
  </si>
  <si>
    <t>Surinder Kashyap (parent)</t>
  </si>
  <si>
    <t>Rajkumar contractor</t>
  </si>
  <si>
    <t>Manjeet contractor</t>
  </si>
  <si>
    <t>Arvinder (parent)</t>
  </si>
  <si>
    <t>Surinder S/0 Satyvan (parent)</t>
  </si>
  <si>
    <t>Anu w/0 Ravinder (parent)</t>
  </si>
  <si>
    <t>Arvind USA (parent)</t>
  </si>
  <si>
    <t>Design and Innovation Lab</t>
  </si>
  <si>
    <t>Aligned Automation Service pvt Ltd,Pune</t>
  </si>
  <si>
    <t>Shri RC Jain Foundation,New Delhi</t>
  </si>
  <si>
    <t xml:space="preserve">Village Community Members </t>
  </si>
  <si>
    <t>Rajesh Kumar</t>
  </si>
  <si>
    <t>Pardeep Kumar</t>
  </si>
  <si>
    <t>Arvind</t>
  </si>
  <si>
    <t>Vikas</t>
  </si>
  <si>
    <t>Deepak</t>
  </si>
  <si>
    <t>Gurdayal</t>
  </si>
  <si>
    <t>Surender</t>
  </si>
  <si>
    <t>Kapil</t>
  </si>
  <si>
    <t>Ranbir Singh</t>
  </si>
  <si>
    <t>Dalbir Singh</t>
  </si>
  <si>
    <t>Dharmbir Pardhan</t>
  </si>
  <si>
    <t>Sandeep</t>
  </si>
  <si>
    <t>Child sponsorship fund</t>
  </si>
  <si>
    <t>Agam Talwar (sponsoring a child for last three years)</t>
  </si>
  <si>
    <t>Akhil and Adhura minocha</t>
  </si>
  <si>
    <t>Amit Shokeen (sponsoring 4 children for the last 3 years)</t>
  </si>
  <si>
    <t>Aman Mahabir (sponsoring a child for the last three years )</t>
  </si>
  <si>
    <t>Anish Philip (sponsoring 2 children for the last three years)</t>
  </si>
  <si>
    <t>Mohan</t>
  </si>
  <si>
    <t>George Abrahan</t>
  </si>
  <si>
    <t>Guneet Bali (sponsoring 2 children for the last 3 years)</t>
  </si>
  <si>
    <t>Jitender Narula (sponsoring a child for the last 3 years)</t>
  </si>
  <si>
    <t>Mayank Rautla (sponsoring 2 children for the last 3 years)</t>
  </si>
  <si>
    <t>Monika uppal</t>
  </si>
  <si>
    <t>Rohit Bhatia</t>
  </si>
  <si>
    <t>Navneet Singh Nanda</t>
  </si>
  <si>
    <t>Neha Hansra</t>
  </si>
  <si>
    <t>Pankaj Tomar</t>
  </si>
  <si>
    <t>Payal Nakra</t>
  </si>
  <si>
    <t>Rahul Gaurishankar</t>
  </si>
  <si>
    <t>Rana Biswas</t>
  </si>
  <si>
    <t>Reshma (spnsoring a child for the last 2 years)</t>
  </si>
  <si>
    <t>Ritu Garg</t>
  </si>
  <si>
    <t>Ruchi Pandey (sponsoring a child for the last 3 years)</t>
  </si>
  <si>
    <t>Sasi kumar</t>
  </si>
  <si>
    <t>Sidhartha roy ( spnsoring a child for the last 3 years)</t>
  </si>
  <si>
    <t>Jitender kundu</t>
  </si>
  <si>
    <t>Umesh Washon (sponsoring 2 children for the last 3 years)</t>
  </si>
  <si>
    <t>Vandana Aggarwal</t>
  </si>
  <si>
    <t>Anurag Goel</t>
  </si>
  <si>
    <t>Akashardan Gem</t>
  </si>
  <si>
    <t>Krishna Bhakar (IBON GUM)</t>
  </si>
  <si>
    <t xml:space="preserve">Girish </t>
  </si>
  <si>
    <t>Sudipta Banerji</t>
  </si>
  <si>
    <t>Siddharth Joshi</t>
  </si>
  <si>
    <t xml:space="preserve">RibbonGum Pvt. Ltd. </t>
  </si>
  <si>
    <t>Yogesh Kumar</t>
  </si>
  <si>
    <t>NUAAV</t>
  </si>
  <si>
    <t>Teacher Training and Capacity building fund</t>
  </si>
  <si>
    <t>Rajiv Bector</t>
  </si>
  <si>
    <t>Conscient Infrastructure (Manit Jain)</t>
  </si>
  <si>
    <t>Neeru and naresh jain (Manit Jain)</t>
  </si>
  <si>
    <t>Gagan Hasteer</t>
  </si>
  <si>
    <t xml:space="preserve">Note: Manit has committed 12 lakhs per annum for another 5 years; Rajeev has committed to suport us with Rs 3 lakhs per annum for a long tem; </t>
  </si>
  <si>
    <t>Teachers sponsorship</t>
  </si>
  <si>
    <t>Adhrua Minocha (donates 5k per month)</t>
  </si>
  <si>
    <t>Bhupendra Joshi (donates 1 lakh every year)</t>
  </si>
  <si>
    <t>Good Edge Foundation</t>
  </si>
  <si>
    <t>Mohit Chhabra (donates 5k per month)</t>
  </si>
  <si>
    <t>Narayan kumar (donates 10k per month)</t>
  </si>
  <si>
    <t>Neeraj Tomar (donates 5k per month)</t>
  </si>
  <si>
    <t>Vikash Kumar</t>
  </si>
  <si>
    <t xml:space="preserve">Preeti Arora </t>
  </si>
  <si>
    <t>Gagan Hasteer (FCRA)</t>
  </si>
  <si>
    <t>Simmi</t>
  </si>
  <si>
    <t xml:space="preserve">Dolly Singh </t>
  </si>
  <si>
    <t xml:space="preserve">Ashish </t>
  </si>
  <si>
    <t xml:space="preserve">Mayank </t>
  </si>
  <si>
    <t xml:space="preserve">Anish Philip </t>
  </si>
  <si>
    <t>Deepa Koka</t>
  </si>
  <si>
    <t>Steven Levy (FCRA)</t>
  </si>
  <si>
    <t>Marcon Miranda</t>
  </si>
  <si>
    <t>TRNDX Technologies</t>
  </si>
  <si>
    <t>Art Center</t>
  </si>
  <si>
    <t>For the Construction of Art Center</t>
  </si>
  <si>
    <t>Dalmia Education Trust (Through Shaurya Markanda)</t>
  </si>
  <si>
    <t>Corpus Fund</t>
  </si>
  <si>
    <t>a. Parminder Singh -Rs 2,50,000</t>
  </si>
  <si>
    <t>b. Teacher's contribution -Rs 1,50,000</t>
  </si>
  <si>
    <t xml:space="preserve">Rana Biswas </t>
  </si>
  <si>
    <t xml:space="preserve">Niranjan Singh contributes Rs 21000 per month </t>
  </si>
  <si>
    <t xml:space="preserve">Gaurav Jindal </t>
  </si>
  <si>
    <t xml:space="preserve">Ria Vacation </t>
  </si>
  <si>
    <t>Suspense</t>
  </si>
  <si>
    <t>Note: whatever donations we cant use in a year, goes into the corpus fund. Goal is to add Rs 15 Lakhs every year to the corpus.</t>
  </si>
  <si>
    <t>GRAND TOTAL</t>
  </si>
  <si>
    <t>Note: We have been able to build a Corpus Fund of Rs 40 Lakhs so far. Goal is to build a corpus of Rs 5 Crores in next 3 years</t>
  </si>
  <si>
    <t>Ashish Bansal</t>
  </si>
  <si>
    <t>Donations received Session 2025-26
From April 2025 till March 2026</t>
  </si>
  <si>
    <t>Total Donations recevied from the beginning i.e. Jan 2020 to March 2026</t>
  </si>
  <si>
    <t>Laxmi Saidha (FCRA)</t>
  </si>
  <si>
    <t>Kapil Java is sponsoring the sports coach (Gurukulam) (FCRA)</t>
  </si>
  <si>
    <t>Surender Madan</t>
  </si>
  <si>
    <t>Ankur jain (FCRA)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</si>
</sst>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₹&quot;\ #,##0;[Red]&quot;₹&quot;\ \-#,##0"/>
    <numFmt numFmtId="165" formatCode="_ * #,##0.00_ ;_ * \-#,##0.00_ ;_ * &quot;-&quot;??_ ;_ @_ "/>
    <numFmt numFmtId="166" formatCode="_ * #,##0_ ;_ * \-#,##0_ ;_ * &quot;-&quot;??_ ;_ @_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Aptos Display"/>
      <family val="2"/>
    </font>
    <font>
      <sz val="16"/>
      <color theme="1"/>
      <name val="Aptos Display"/>
      <family val="2"/>
    </font>
    <font>
      <b/>
      <sz val="20"/>
      <color theme="9" tint="-0.499984740745262"/>
      <name val="Aptos Display"/>
      <family val="2"/>
    </font>
    <font>
      <b/>
      <sz val="22"/>
      <color theme="9" tint="-0.499984740745262"/>
      <name val="Aptos Display"/>
      <family val="2"/>
    </font>
    <font>
      <sz val="11"/>
      <color theme="1"/>
      <name val="Aptos Display"/>
      <family val="2"/>
    </font>
    <font>
      <b/>
      <sz val="18"/>
      <color theme="1"/>
      <name val="Aptos Display"/>
      <family val="2"/>
    </font>
    <font>
      <sz val="18"/>
      <color theme="1"/>
      <name val="Aptos Display"/>
      <family val="2"/>
    </font>
    <font>
      <sz val="16"/>
      <color rgb="FFFF0000"/>
      <name val="Aptos Display"/>
      <family val="2"/>
    </font>
    <font>
      <b/>
      <sz val="20"/>
      <color theme="1"/>
      <name val="Aptos Display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166" fontId="4" fillId="0" borderId="0" xfId="1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3" borderId="1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166" fontId="4" fillId="0" borderId="10" xfId="1" applyNumberFormat="1" applyFont="1" applyBorder="1" applyAlignment="1">
      <alignment vertical="center"/>
    </xf>
    <xf numFmtId="0" fontId="3" fillId="4" borderId="11" xfId="2" applyFont="1" applyFill="1" applyBorder="1" applyAlignment="1">
      <alignment horizontal="left" vertical="center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/>
    </xf>
    <xf numFmtId="0" fontId="3" fillId="4" borderId="11" xfId="2" applyFont="1" applyFill="1" applyBorder="1" applyAlignment="1">
      <alignment horizontal="left" vertical="center" wrapText="1"/>
    </xf>
    <xf numFmtId="166" fontId="3" fillId="4" borderId="14" xfId="1" applyNumberFormat="1" applyFont="1" applyFill="1" applyBorder="1" applyAlignment="1">
      <alignment horizontal="left" vertical="center" wrapText="1"/>
    </xf>
    <xf numFmtId="0" fontId="4" fillId="0" borderId="11" xfId="2" applyFont="1" applyBorder="1" applyAlignment="1">
      <alignment vertical="center"/>
    </xf>
    <xf numFmtId="3" fontId="4" fillId="0" borderId="12" xfId="2" applyNumberFormat="1" applyFont="1" applyBorder="1" applyAlignment="1">
      <alignment vertical="center"/>
    </xf>
    <xf numFmtId="166" fontId="4" fillId="0" borderId="13" xfId="2" applyNumberFormat="1" applyFont="1" applyBorder="1" applyAlignment="1">
      <alignment vertical="center"/>
    </xf>
    <xf numFmtId="166" fontId="4" fillId="0" borderId="14" xfId="1" applyNumberFormat="1" applyFont="1" applyBorder="1" applyAlignment="1">
      <alignment vertical="center"/>
    </xf>
    <xf numFmtId="0" fontId="4" fillId="5" borderId="11" xfId="2" applyFont="1" applyFill="1" applyBorder="1" applyAlignment="1">
      <alignment vertical="center"/>
    </xf>
    <xf numFmtId="0" fontId="4" fillId="5" borderId="11" xfId="2" applyFont="1" applyFill="1" applyBorder="1" applyAlignment="1">
      <alignment vertical="center" wrapText="1"/>
    </xf>
    <xf numFmtId="0" fontId="4" fillId="0" borderId="13" xfId="2" applyFont="1" applyBorder="1" applyAlignment="1">
      <alignment vertical="center"/>
    </xf>
    <xf numFmtId="0" fontId="3" fillId="3" borderId="11" xfId="2" applyFont="1" applyFill="1" applyBorder="1" applyAlignment="1">
      <alignment vertical="center"/>
    </xf>
    <xf numFmtId="3" fontId="3" fillId="3" borderId="12" xfId="2" applyNumberFormat="1" applyFont="1" applyFill="1" applyBorder="1" applyAlignment="1">
      <alignment vertical="center"/>
    </xf>
    <xf numFmtId="3" fontId="3" fillId="0" borderId="9" xfId="2" applyNumberFormat="1" applyFont="1" applyBorder="1" applyAlignment="1">
      <alignment vertical="center"/>
    </xf>
    <xf numFmtId="166" fontId="3" fillId="3" borderId="14" xfId="1" applyNumberFormat="1" applyFont="1" applyFill="1" applyBorder="1" applyAlignment="1">
      <alignment vertical="center"/>
    </xf>
    <xf numFmtId="0" fontId="3" fillId="0" borderId="0" xfId="2" applyFont="1" applyAlignment="1">
      <alignment vertical="center"/>
    </xf>
    <xf numFmtId="0" fontId="4" fillId="0" borderId="11" xfId="2" applyFont="1" applyBorder="1" applyAlignment="1">
      <alignment vertical="center" wrapText="1"/>
    </xf>
    <xf numFmtId="0" fontId="4" fillId="0" borderId="12" xfId="2" applyFont="1" applyBorder="1" applyAlignment="1">
      <alignment vertical="center"/>
    </xf>
    <xf numFmtId="0" fontId="3" fillId="6" borderId="11" xfId="2" applyFont="1" applyFill="1" applyBorder="1" applyAlignment="1">
      <alignment horizontal="left" vertical="center"/>
    </xf>
    <xf numFmtId="166" fontId="3" fillId="4" borderId="14" xfId="1" applyNumberFormat="1" applyFont="1" applyFill="1" applyBorder="1" applyAlignment="1">
      <alignment horizontal="left" vertical="center"/>
    </xf>
    <xf numFmtId="3" fontId="4" fillId="0" borderId="12" xfId="2" applyNumberFormat="1" applyFont="1" applyBorder="1" applyAlignment="1">
      <alignment horizontal="right" vertical="center"/>
    </xf>
    <xf numFmtId="3" fontId="10" fillId="0" borderId="12" xfId="2" applyNumberFormat="1" applyFont="1" applyBorder="1" applyAlignment="1">
      <alignment vertical="center"/>
    </xf>
    <xf numFmtId="3" fontId="3" fillId="3" borderId="13" xfId="2" applyNumberFormat="1" applyFont="1" applyFill="1" applyBorder="1" applyAlignment="1">
      <alignment vertical="center"/>
    </xf>
    <xf numFmtId="3" fontId="3" fillId="0" borderId="12" xfId="2" applyNumberFormat="1" applyFont="1" applyBorder="1" applyAlignment="1">
      <alignment vertical="center"/>
    </xf>
    <xf numFmtId="164" fontId="4" fillId="5" borderId="0" xfId="2" applyNumberFormat="1" applyFont="1" applyFill="1" applyAlignment="1">
      <alignment vertical="center"/>
    </xf>
    <xf numFmtId="164" fontId="4" fillId="0" borderId="9" xfId="2" applyNumberFormat="1" applyFont="1" applyBorder="1" applyAlignment="1">
      <alignment vertical="center"/>
    </xf>
    <xf numFmtId="0" fontId="3" fillId="4" borderId="11" xfId="2" applyFont="1" applyFill="1" applyBorder="1" applyAlignment="1">
      <alignment vertical="center"/>
    </xf>
    <xf numFmtId="166" fontId="3" fillId="4" borderId="14" xfId="1" applyNumberFormat="1" applyFont="1" applyFill="1" applyBorder="1" applyAlignment="1">
      <alignment vertical="center"/>
    </xf>
    <xf numFmtId="0" fontId="3" fillId="7" borderId="11" xfId="2" applyFont="1" applyFill="1" applyBorder="1" applyAlignment="1">
      <alignment vertical="center" wrapText="1"/>
    </xf>
    <xf numFmtId="0" fontId="3" fillId="0" borderId="12" xfId="2" applyFont="1" applyBorder="1" applyAlignment="1">
      <alignment vertical="center"/>
    </xf>
    <xf numFmtId="0" fontId="3" fillId="4" borderId="11" xfId="2" applyFont="1" applyFill="1" applyBorder="1" applyAlignment="1">
      <alignment vertical="center" wrapText="1"/>
    </xf>
    <xf numFmtId="166" fontId="3" fillId="4" borderId="14" xfId="1" applyNumberFormat="1" applyFont="1" applyFill="1" applyBorder="1" applyAlignment="1">
      <alignment vertical="center" wrapText="1"/>
    </xf>
    <xf numFmtId="3" fontId="3" fillId="0" borderId="13" xfId="2" applyNumberFormat="1" applyFont="1" applyBorder="1" applyAlignment="1">
      <alignment vertical="center"/>
    </xf>
    <xf numFmtId="0" fontId="3" fillId="8" borderId="11" xfId="2" applyFont="1" applyFill="1" applyBorder="1" applyAlignment="1">
      <alignment vertical="center"/>
    </xf>
    <xf numFmtId="0" fontId="4" fillId="0" borderId="12" xfId="2" applyFont="1" applyBorder="1" applyAlignment="1">
      <alignment horizontal="right" vertical="center"/>
    </xf>
    <xf numFmtId="0" fontId="4" fillId="0" borderId="11" xfId="2" applyFont="1" applyBorder="1" applyAlignment="1">
      <alignment horizontal="left" vertical="center"/>
    </xf>
    <xf numFmtId="0" fontId="3" fillId="3" borderId="11" xfId="2" applyFont="1" applyFill="1" applyBorder="1" applyAlignment="1">
      <alignment horizontal="left" vertical="center"/>
    </xf>
    <xf numFmtId="3" fontId="3" fillId="3" borderId="12" xfId="2" applyNumberFormat="1" applyFont="1" applyFill="1" applyBorder="1" applyAlignment="1">
      <alignment horizontal="right" vertical="center"/>
    </xf>
    <xf numFmtId="3" fontId="3" fillId="0" borderId="12" xfId="2" applyNumberFormat="1" applyFont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3" fillId="0" borderId="13" xfId="2" applyFont="1" applyBorder="1" applyAlignment="1">
      <alignment vertical="center"/>
    </xf>
    <xf numFmtId="0" fontId="3" fillId="0" borderId="9" xfId="2" applyFont="1" applyBorder="1" applyAlignment="1">
      <alignment vertical="center"/>
    </xf>
    <xf numFmtId="3" fontId="4" fillId="5" borderId="12" xfId="2" applyNumberFormat="1" applyFont="1" applyFill="1" applyBorder="1" applyAlignment="1">
      <alignment vertical="center"/>
    </xf>
    <xf numFmtId="166" fontId="4" fillId="5" borderId="14" xfId="1" applyNumberFormat="1" applyFont="1" applyFill="1" applyBorder="1" applyAlignment="1">
      <alignment vertical="center"/>
    </xf>
    <xf numFmtId="166" fontId="4" fillId="0" borderId="15" xfId="3" applyNumberFormat="1" applyFont="1" applyBorder="1" applyAlignment="1">
      <alignment vertical="center"/>
    </xf>
    <xf numFmtId="0" fontId="3" fillId="3" borderId="11" xfId="2" applyFont="1" applyFill="1" applyBorder="1" applyAlignment="1">
      <alignment vertical="center" wrapText="1"/>
    </xf>
    <xf numFmtId="0" fontId="4" fillId="5" borderId="12" xfId="2" applyFont="1" applyFill="1" applyBorder="1" applyAlignment="1">
      <alignment vertical="center"/>
    </xf>
    <xf numFmtId="0" fontId="4" fillId="5" borderId="13" xfId="2" applyFont="1" applyFill="1" applyBorder="1" applyAlignment="1">
      <alignment vertical="center"/>
    </xf>
    <xf numFmtId="0" fontId="3" fillId="0" borderId="11" xfId="2" applyFont="1" applyBorder="1" applyAlignment="1">
      <alignment vertical="center"/>
    </xf>
    <xf numFmtId="166" fontId="4" fillId="0" borderId="14" xfId="1" applyNumberFormat="1" applyFont="1" applyBorder="1" applyAlignment="1">
      <alignment vertical="center" wrapText="1"/>
    </xf>
    <xf numFmtId="0" fontId="3" fillId="0" borderId="16" xfId="2" applyFont="1" applyBorder="1" applyAlignment="1">
      <alignment vertical="center" wrapText="1"/>
    </xf>
    <xf numFmtId="0" fontId="4" fillId="0" borderId="17" xfId="2" applyFont="1" applyBorder="1" applyAlignment="1">
      <alignment vertical="center"/>
    </xf>
    <xf numFmtId="0" fontId="4" fillId="0" borderId="18" xfId="2" applyFont="1" applyBorder="1" applyAlignment="1">
      <alignment vertical="center"/>
    </xf>
    <xf numFmtId="0" fontId="4" fillId="0" borderId="16" xfId="2" applyFont="1" applyBorder="1" applyAlignment="1">
      <alignment vertical="center"/>
    </xf>
    <xf numFmtId="166" fontId="4" fillId="0" borderId="19" xfId="1" applyNumberFormat="1" applyFont="1" applyBorder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9" borderId="20" xfId="2" applyFont="1" applyFill="1" applyBorder="1" applyAlignment="1">
      <alignment vertical="center" wrapText="1"/>
    </xf>
    <xf numFmtId="3" fontId="11" fillId="9" borderId="21" xfId="2" applyNumberFormat="1" applyFont="1" applyFill="1" applyBorder="1" applyAlignment="1">
      <alignment vertical="center"/>
    </xf>
    <xf numFmtId="3" fontId="11" fillId="0" borderId="22" xfId="2" applyNumberFormat="1" applyFont="1" applyBorder="1" applyAlignment="1">
      <alignment vertical="center"/>
    </xf>
    <xf numFmtId="166" fontId="11" fillId="9" borderId="3" xfId="1" applyNumberFormat="1" applyFont="1" applyFill="1" applyBorder="1" applyAlignment="1">
      <alignment vertical="center" wrapText="1"/>
    </xf>
    <xf numFmtId="0" fontId="11" fillId="0" borderId="0" xfId="2" applyFont="1" applyAlignment="1">
      <alignment vertical="center"/>
    </xf>
    <xf numFmtId="164" fontId="4" fillId="0" borderId="0" xfId="2" applyNumberFormat="1" applyFont="1" applyAlignment="1">
      <alignment vertical="center"/>
    </xf>
    <xf numFmtId="3" fontId="4" fillId="0" borderId="0" xfId="2" applyNumberFormat="1" applyFont="1" applyAlignment="1">
      <alignment vertical="center"/>
    </xf>
    <xf numFmtId="0" fontId="3" fillId="4" borderId="20" xfId="2" applyFont="1" applyFill="1" applyBorder="1" applyAlignment="1">
      <alignment vertical="center" wrapText="1"/>
    </xf>
    <xf numFmtId="3" fontId="3" fillId="10" borderId="23" xfId="2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166" fontId="3" fillId="0" borderId="0" xfId="1" applyNumberFormat="1" applyFont="1" applyAlignment="1">
      <alignment vertical="center"/>
    </xf>
    <xf numFmtId="0" fontId="6" fillId="2" borderId="1" xfId="0" applyFont="1" applyFill="1" applyBorder="1" applyAlignment="1">
      <alignment horizontal="left" vertical="center" wrapText="1" indent="48"/>
    </xf>
    <xf numFmtId="0" fontId="6" fillId="2" borderId="2" xfId="0" applyFont="1" applyFill="1" applyBorder="1" applyAlignment="1">
      <alignment horizontal="left" vertical="center" wrapText="1" indent="48"/>
    </xf>
    <xf numFmtId="0" fontId="6" fillId="2" borderId="3" xfId="0" applyFont="1" applyFill="1" applyBorder="1" applyAlignment="1">
      <alignment horizontal="left" vertical="center" wrapText="1" indent="48"/>
    </xf>
    <xf numFmtId="166" fontId="8" fillId="3" borderId="1" xfId="3" applyNumberFormat="1" applyFont="1" applyFill="1" applyBorder="1" applyAlignment="1">
      <alignment horizontal="center" vertical="center" wrapText="1"/>
    </xf>
    <xf numFmtId="166" fontId="8" fillId="3" borderId="3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3" xr:uid="{5F670178-E3CC-4701-A0C6-02BABF00B060}"/>
    <cellStyle name="Normal" xfId="0" builtinId="0"/>
    <cellStyle name="Normal 2" xfId="2" xr:uid="{F2F2BC6F-7C20-4F6D-A6FA-92DE7D94ED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1780324</xdr:colOff>
      <xdr:row>1</xdr:row>
      <xdr:rowOff>47439</xdr:rowOff>
    </xdr:from>
    <xdr:to>
      <xdr:col>2</xdr:col>
      <xdr:colOff>3121585</xdr:colOff>
      <xdr:row>1</xdr:row>
      <xdr:rowOff>1367495</xdr:rowOff>
    </xdr:to>
    <xdr:pic>
      <xdr:nvPicPr>
        <xdr:cNvPr id="2" name="Picture 1" descr="Picture 8">
          <a:extLst>
            <a:ext uri="{FF2B5EF4-FFF2-40B4-BE49-F238E27FC236}">
              <a16:creationId xmlns:a16="http://schemas.microsoft.com/office/drawing/2014/main" id="{0E5AD7A8-CB5A-43C8-AF47-0B524712D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3264" y="321759"/>
          <a:ext cx="1341261" cy="1320056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EA2BD-A234-4AB3-8741-E3A94E83364B}">
  <dimension ref="B1:I177"/>
  <sheetViews>
    <sheetView tabSelected="1" topLeftCell="A92" zoomScale="68" zoomScaleNormal="125" workbookViewId="0">
      <selection activeCell="O101" sqref="O101"/>
    </sheetView>
  </sheetViews>
  <sheetFormatPr baseColWidth="10" defaultColWidth="12.1640625" defaultRowHeight="20"/>
  <cols>
    <col min="1" max="1" width="4.1640625" style="2" customWidth="1"/>
    <col min="2" max="2" width="5.5" style="1" customWidth="1"/>
    <col min="3" max="3" width="69.83203125" style="2" customWidth="1"/>
    <col min="4" max="5" width="29.83203125" style="2" customWidth="1"/>
    <col min="6" max="6" width="1.6640625" style="2" customWidth="1"/>
    <col min="7" max="7" width="29.83203125" style="2" customWidth="1"/>
    <col min="8" max="8" width="29.83203125" style="3" customWidth="1"/>
    <col min="9" max="16384" width="12.1640625" style="2"/>
  </cols>
  <sheetData>
    <row r="1" spans="2:8" ht="21" thickBot="1"/>
    <row r="2" spans="2:8" s="5" customFormat="1" ht="115.25" customHeight="1" thickBot="1">
      <c r="B2" s="4"/>
      <c r="C2" s="86" t="s">
        <v>0</v>
      </c>
      <c r="D2" s="87"/>
      <c r="E2" s="87"/>
      <c r="F2" s="87"/>
      <c r="G2" s="87"/>
      <c r="H2" s="88"/>
    </row>
    <row r="3" spans="2:8" s="11" customFormat="1" ht="97" thickBot="1">
      <c r="B3" s="6"/>
      <c r="C3" s="7" t="s">
        <v>1</v>
      </c>
      <c r="D3" s="8" t="s">
        <v>2</v>
      </c>
      <c r="E3" s="9" t="s">
        <v>138</v>
      </c>
      <c r="F3" s="10"/>
      <c r="G3" s="89" t="s">
        <v>137</v>
      </c>
      <c r="H3" s="90"/>
    </row>
    <row r="4" spans="2:8">
      <c r="C4" s="12"/>
      <c r="D4" s="13"/>
      <c r="E4" s="14"/>
      <c r="F4" s="15"/>
      <c r="G4" s="12"/>
      <c r="H4" s="16"/>
    </row>
    <row r="5" spans="2:8" ht="42">
      <c r="C5" s="17" t="s">
        <v>3</v>
      </c>
      <c r="D5" s="18" t="s">
        <v>2</v>
      </c>
      <c r="E5" s="19" t="s">
        <v>4</v>
      </c>
      <c r="F5" s="20"/>
      <c r="G5" s="21" t="s">
        <v>3</v>
      </c>
      <c r="H5" s="22"/>
    </row>
    <row r="6" spans="2:8">
      <c r="B6" s="1">
        <v>1</v>
      </c>
      <c r="C6" s="23" t="s">
        <v>5</v>
      </c>
      <c r="D6" s="24">
        <v>4700000</v>
      </c>
      <c r="E6" s="25">
        <f>D6+H6</f>
        <v>4700000</v>
      </c>
      <c r="F6" s="15"/>
      <c r="G6" s="23"/>
      <c r="H6" s="26"/>
    </row>
    <row r="7" spans="2:8">
      <c r="B7" s="1">
        <v>2</v>
      </c>
      <c r="C7" s="27" t="s">
        <v>6</v>
      </c>
      <c r="D7" s="24">
        <f>16500000+4000000+1000000+1600000</f>
        <v>23100000</v>
      </c>
      <c r="E7" s="25">
        <f>D7+H7</f>
        <v>23100000</v>
      </c>
      <c r="F7" s="15"/>
      <c r="G7" s="23"/>
      <c r="H7" s="26"/>
    </row>
    <row r="8" spans="2:8" ht="21">
      <c r="B8" s="1">
        <v>3</v>
      </c>
      <c r="C8" s="28" t="s">
        <v>7</v>
      </c>
      <c r="D8" s="24">
        <f>3740000+1000000</f>
        <v>4740000</v>
      </c>
      <c r="E8" s="25">
        <f>D8+H8</f>
        <v>4740000</v>
      </c>
      <c r="F8" s="15"/>
      <c r="G8" s="23"/>
      <c r="H8" s="26"/>
    </row>
    <row r="9" spans="2:8">
      <c r="C9" s="28"/>
      <c r="D9" s="24"/>
      <c r="E9" s="29"/>
      <c r="F9" s="15"/>
      <c r="G9" s="23"/>
      <c r="H9" s="26"/>
    </row>
    <row r="10" spans="2:8" s="34" customFormat="1">
      <c r="B10" s="1"/>
      <c r="C10" s="30" t="s">
        <v>8</v>
      </c>
      <c r="D10" s="31">
        <f>SUM(D6:D9)</f>
        <v>32540000</v>
      </c>
      <c r="E10" s="31">
        <f>SUM(E6:E9)</f>
        <v>32540000</v>
      </c>
      <c r="F10" s="32"/>
      <c r="G10" s="30" t="s">
        <v>9</v>
      </c>
      <c r="H10" s="33">
        <f>SUM(H6:H9)</f>
        <v>0</v>
      </c>
    </row>
    <row r="11" spans="2:8" ht="63">
      <c r="C11" s="35" t="s">
        <v>10</v>
      </c>
      <c r="D11" s="36"/>
      <c r="E11" s="29"/>
      <c r="F11" s="15"/>
      <c r="G11" s="23"/>
      <c r="H11" s="26"/>
    </row>
    <row r="12" spans="2:8">
      <c r="C12" s="35"/>
      <c r="D12" s="36"/>
      <c r="E12" s="29"/>
      <c r="F12" s="15"/>
      <c r="G12" s="23"/>
      <c r="H12" s="26"/>
    </row>
    <row r="13" spans="2:8">
      <c r="C13" s="37" t="s">
        <v>11</v>
      </c>
      <c r="D13" s="36"/>
      <c r="E13" s="29"/>
      <c r="F13" s="15"/>
      <c r="G13" s="17" t="s">
        <v>11</v>
      </c>
      <c r="H13" s="38"/>
    </row>
    <row r="14" spans="2:8">
      <c r="B14" s="1">
        <v>1</v>
      </c>
      <c r="C14" s="23" t="s">
        <v>12</v>
      </c>
      <c r="D14" s="24">
        <v>50000</v>
      </c>
      <c r="E14" s="25">
        <f t="shared" ref="E14:E22" si="0">D14+H14</f>
        <v>50000</v>
      </c>
      <c r="F14" s="15"/>
      <c r="G14" s="23"/>
      <c r="H14" s="26"/>
    </row>
    <row r="15" spans="2:8">
      <c r="B15" s="1">
        <v>2</v>
      </c>
      <c r="C15" s="23" t="s">
        <v>13</v>
      </c>
      <c r="D15" s="36">
        <v>5100</v>
      </c>
      <c r="E15" s="25">
        <f t="shared" si="0"/>
        <v>5100</v>
      </c>
      <c r="F15" s="15"/>
      <c r="G15" s="23"/>
      <c r="H15" s="26"/>
    </row>
    <row r="16" spans="2:8">
      <c r="B16" s="1">
        <v>3</v>
      </c>
      <c r="C16" s="23" t="s">
        <v>14</v>
      </c>
      <c r="D16" s="24">
        <v>10000</v>
      </c>
      <c r="E16" s="25">
        <f t="shared" si="0"/>
        <v>10000</v>
      </c>
      <c r="F16" s="15"/>
      <c r="G16" s="23"/>
      <c r="H16" s="26"/>
    </row>
    <row r="17" spans="2:8">
      <c r="B17" s="1">
        <v>4</v>
      </c>
      <c r="C17" s="23" t="s">
        <v>15</v>
      </c>
      <c r="D17" s="24">
        <v>11000</v>
      </c>
      <c r="E17" s="25">
        <f t="shared" si="0"/>
        <v>11000</v>
      </c>
      <c r="F17" s="15"/>
      <c r="G17" s="23"/>
      <c r="H17" s="26"/>
    </row>
    <row r="18" spans="2:8">
      <c r="B18" s="1">
        <v>5</v>
      </c>
      <c r="C18" s="23" t="s">
        <v>16</v>
      </c>
      <c r="D18" s="24">
        <v>10000</v>
      </c>
      <c r="E18" s="25">
        <f t="shared" si="0"/>
        <v>10000</v>
      </c>
      <c r="F18" s="15"/>
      <c r="G18" s="23"/>
      <c r="H18" s="26"/>
    </row>
    <row r="19" spans="2:8">
      <c r="B19" s="1">
        <v>6</v>
      </c>
      <c r="C19" s="23" t="s">
        <v>17</v>
      </c>
      <c r="D19" s="39">
        <v>1000000</v>
      </c>
      <c r="E19" s="25">
        <f t="shared" si="0"/>
        <v>1000000</v>
      </c>
      <c r="F19" s="15"/>
      <c r="G19" s="23"/>
      <c r="H19" s="26"/>
    </row>
    <row r="20" spans="2:8">
      <c r="B20" s="1">
        <v>7</v>
      </c>
      <c r="C20" s="27" t="s">
        <v>18</v>
      </c>
      <c r="D20" s="24">
        <v>500000</v>
      </c>
      <c r="E20" s="25">
        <f t="shared" si="0"/>
        <v>500000</v>
      </c>
      <c r="F20" s="15"/>
      <c r="G20" s="23"/>
      <c r="H20" s="26"/>
    </row>
    <row r="21" spans="2:8">
      <c r="B21" s="1">
        <v>8</v>
      </c>
      <c r="C21" s="27" t="s">
        <v>136</v>
      </c>
      <c r="D21" s="24"/>
      <c r="E21" s="25">
        <f t="shared" si="0"/>
        <v>10000</v>
      </c>
      <c r="F21" s="15"/>
      <c r="G21" s="23"/>
      <c r="H21" s="26">
        <v>10000</v>
      </c>
    </row>
    <row r="22" spans="2:8">
      <c r="B22" s="1">
        <v>9</v>
      </c>
      <c r="C22" s="27" t="s">
        <v>19</v>
      </c>
      <c r="D22" s="40">
        <v>25000</v>
      </c>
      <c r="E22" s="25">
        <f t="shared" si="0"/>
        <v>50000</v>
      </c>
      <c r="F22" s="15"/>
      <c r="G22" s="23"/>
      <c r="H22" s="26">
        <v>25000</v>
      </c>
    </row>
    <row r="23" spans="2:8">
      <c r="C23" s="27"/>
      <c r="D23" s="24"/>
      <c r="E23" s="29"/>
      <c r="F23" s="15"/>
      <c r="G23" s="23"/>
      <c r="H23" s="26"/>
    </row>
    <row r="24" spans="2:8" s="34" customFormat="1">
      <c r="B24" s="1"/>
      <c r="C24" s="30" t="s">
        <v>8</v>
      </c>
      <c r="D24" s="31">
        <f>SUM(D14:D23)</f>
        <v>1611100</v>
      </c>
      <c r="E24" s="31">
        <f>SUM(E14:E23)</f>
        <v>1646100</v>
      </c>
      <c r="F24" s="32"/>
      <c r="G24" s="30" t="s">
        <v>9</v>
      </c>
      <c r="H24" s="33">
        <f>SUM(H14:H23)</f>
        <v>35000</v>
      </c>
    </row>
    <row r="25" spans="2:8">
      <c r="C25" s="23"/>
      <c r="D25" s="42"/>
      <c r="E25" s="43"/>
      <c r="F25" s="44"/>
      <c r="G25" s="23"/>
      <c r="H25" s="26"/>
    </row>
    <row r="26" spans="2:8">
      <c r="C26" s="45" t="s">
        <v>20</v>
      </c>
      <c r="D26" s="36"/>
      <c r="E26" s="29"/>
      <c r="F26" s="15"/>
      <c r="G26" s="45" t="s">
        <v>20</v>
      </c>
      <c r="H26" s="46"/>
    </row>
    <row r="27" spans="2:8">
      <c r="B27" s="1">
        <v>1</v>
      </c>
      <c r="C27" s="23" t="s">
        <v>21</v>
      </c>
      <c r="D27" s="24">
        <v>73685</v>
      </c>
      <c r="E27" s="25">
        <f t="shared" ref="E27:E33" si="1">D27+H27</f>
        <v>73685</v>
      </c>
      <c r="F27" s="15"/>
      <c r="G27" s="23"/>
      <c r="H27" s="26"/>
    </row>
    <row r="28" spans="2:8">
      <c r="B28" s="1">
        <v>2</v>
      </c>
      <c r="C28" s="23" t="s">
        <v>22</v>
      </c>
      <c r="D28" s="24">
        <v>20000</v>
      </c>
      <c r="E28" s="25">
        <f t="shared" si="1"/>
        <v>20000</v>
      </c>
      <c r="F28" s="15"/>
      <c r="G28" s="23"/>
      <c r="H28" s="26"/>
    </row>
    <row r="29" spans="2:8">
      <c r="B29" s="1">
        <v>3</v>
      </c>
      <c r="C29" s="23" t="s">
        <v>23</v>
      </c>
      <c r="D29" s="39">
        <v>700000</v>
      </c>
      <c r="E29" s="25">
        <f t="shared" si="1"/>
        <v>1000000</v>
      </c>
      <c r="F29" s="15"/>
      <c r="G29" s="23"/>
      <c r="H29" s="26">
        <v>300000</v>
      </c>
    </row>
    <row r="30" spans="2:8">
      <c r="B30" s="1">
        <v>4</v>
      </c>
      <c r="C30" s="23" t="s">
        <v>24</v>
      </c>
      <c r="D30" s="24">
        <v>5000</v>
      </c>
      <c r="E30" s="25">
        <f t="shared" si="1"/>
        <v>5000</v>
      </c>
      <c r="F30" s="15"/>
      <c r="G30" s="23"/>
      <c r="H30" s="26"/>
    </row>
    <row r="31" spans="2:8">
      <c r="B31" s="1">
        <v>5</v>
      </c>
      <c r="C31" s="23" t="s">
        <v>25</v>
      </c>
      <c r="D31" s="24">
        <v>5000</v>
      </c>
      <c r="E31" s="25">
        <f t="shared" si="1"/>
        <v>5000</v>
      </c>
      <c r="F31" s="15"/>
      <c r="G31" s="23"/>
      <c r="H31" s="26"/>
    </row>
    <row r="32" spans="2:8">
      <c r="B32" s="1">
        <v>6</v>
      </c>
      <c r="C32" s="23" t="s">
        <v>26</v>
      </c>
      <c r="D32" s="24">
        <v>11000</v>
      </c>
      <c r="E32" s="25">
        <f t="shared" si="1"/>
        <v>11000</v>
      </c>
      <c r="F32" s="15"/>
      <c r="G32" s="23"/>
      <c r="H32" s="26"/>
    </row>
    <row r="33" spans="2:8">
      <c r="B33" s="1">
        <v>7</v>
      </c>
      <c r="C33" s="23" t="s">
        <v>27</v>
      </c>
      <c r="D33" s="40">
        <v>30000</v>
      </c>
      <c r="E33" s="25">
        <f t="shared" si="1"/>
        <v>60000</v>
      </c>
      <c r="F33" s="15"/>
      <c r="G33" s="23"/>
      <c r="H33" s="26">
        <v>30000</v>
      </c>
    </row>
    <row r="34" spans="2:8">
      <c r="C34" s="23"/>
      <c r="D34" s="24"/>
      <c r="E34" s="29"/>
      <c r="F34" s="15"/>
      <c r="G34" s="23"/>
      <c r="H34" s="26"/>
    </row>
    <row r="35" spans="2:8" s="34" customFormat="1">
      <c r="B35" s="1"/>
      <c r="C35" s="30" t="s">
        <v>8</v>
      </c>
      <c r="D35" s="31">
        <f>SUM(D27:D34)</f>
        <v>844685</v>
      </c>
      <c r="E35" s="31">
        <f>SUM(E27:E34)</f>
        <v>1174685</v>
      </c>
      <c r="F35" s="32"/>
      <c r="G35" s="30" t="s">
        <v>9</v>
      </c>
      <c r="H35" s="33">
        <f>SUM(H26:H34)</f>
        <v>330000</v>
      </c>
    </row>
    <row r="36" spans="2:8" ht="42">
      <c r="C36" s="47" t="s">
        <v>28</v>
      </c>
      <c r="D36" s="48"/>
      <c r="E36" s="29"/>
      <c r="F36" s="15"/>
      <c r="G36" s="23"/>
      <c r="H36" s="26"/>
    </row>
    <row r="37" spans="2:8">
      <c r="C37" s="35"/>
      <c r="D37" s="48"/>
      <c r="E37" s="29"/>
      <c r="F37" s="15"/>
      <c r="G37" s="23"/>
      <c r="H37" s="26"/>
    </row>
    <row r="38" spans="2:8" ht="21">
      <c r="C38" s="45" t="s">
        <v>29</v>
      </c>
      <c r="D38" s="36"/>
      <c r="E38" s="29"/>
      <c r="F38" s="15"/>
      <c r="G38" s="49" t="s">
        <v>29</v>
      </c>
      <c r="H38" s="50"/>
    </row>
    <row r="39" spans="2:8">
      <c r="B39" s="1">
        <v>1</v>
      </c>
      <c r="C39" s="23" t="s">
        <v>30</v>
      </c>
      <c r="D39" s="24">
        <v>11000</v>
      </c>
      <c r="E39" s="25">
        <f t="shared" ref="E39:E54" si="2">D39+H39</f>
        <v>11000</v>
      </c>
      <c r="F39" s="15"/>
      <c r="G39" s="23"/>
      <c r="H39" s="26"/>
    </row>
    <row r="40" spans="2:8">
      <c r="B40" s="1">
        <v>2</v>
      </c>
      <c r="C40" s="23" t="s">
        <v>31</v>
      </c>
      <c r="D40" s="24">
        <v>1100</v>
      </c>
      <c r="E40" s="25">
        <f t="shared" si="2"/>
        <v>1100</v>
      </c>
      <c r="F40" s="15"/>
      <c r="G40" s="23"/>
      <c r="H40" s="26"/>
    </row>
    <row r="41" spans="2:8">
      <c r="B41" s="1">
        <v>3</v>
      </c>
      <c r="C41" s="23" t="s">
        <v>32</v>
      </c>
      <c r="D41" s="24">
        <v>5000</v>
      </c>
      <c r="E41" s="25">
        <f t="shared" si="2"/>
        <v>10100</v>
      </c>
      <c r="F41" s="15"/>
      <c r="G41" s="23"/>
      <c r="H41" s="26">
        <v>5100</v>
      </c>
    </row>
    <row r="42" spans="2:8">
      <c r="B42" s="1">
        <v>4</v>
      </c>
      <c r="C42" s="23" t="s">
        <v>33</v>
      </c>
      <c r="D42" s="24">
        <v>5100</v>
      </c>
      <c r="E42" s="25">
        <f t="shared" si="2"/>
        <v>6200</v>
      </c>
      <c r="F42" s="15"/>
      <c r="G42" s="23"/>
      <c r="H42" s="26">
        <v>1100</v>
      </c>
    </row>
    <row r="43" spans="2:8">
      <c r="B43" s="1">
        <v>5</v>
      </c>
      <c r="C43" s="23" t="s">
        <v>34</v>
      </c>
      <c r="D43" s="24">
        <v>10000</v>
      </c>
      <c r="E43" s="25">
        <f t="shared" si="2"/>
        <v>10000</v>
      </c>
      <c r="F43" s="15"/>
      <c r="G43" s="23"/>
      <c r="H43" s="26"/>
    </row>
    <row r="44" spans="2:8">
      <c r="B44" s="1">
        <v>6</v>
      </c>
      <c r="C44" s="23" t="s">
        <v>35</v>
      </c>
      <c r="D44" s="24">
        <v>10000</v>
      </c>
      <c r="E44" s="25">
        <f t="shared" si="2"/>
        <v>45000</v>
      </c>
      <c r="F44" s="15"/>
      <c r="G44" s="23"/>
      <c r="H44" s="26">
        <v>35000</v>
      </c>
    </row>
    <row r="45" spans="2:8">
      <c r="B45" s="1">
        <v>7</v>
      </c>
      <c r="C45" s="23" t="s">
        <v>36</v>
      </c>
      <c r="D45" s="24">
        <v>1100</v>
      </c>
      <c r="E45" s="25">
        <f t="shared" si="2"/>
        <v>1100</v>
      </c>
      <c r="F45" s="15"/>
      <c r="G45" s="23"/>
      <c r="H45" s="26"/>
    </row>
    <row r="46" spans="2:8">
      <c r="B46" s="1">
        <v>8</v>
      </c>
      <c r="C46" s="23" t="s">
        <v>37</v>
      </c>
      <c r="D46" s="24">
        <v>2100</v>
      </c>
      <c r="E46" s="25">
        <f t="shared" si="2"/>
        <v>2100</v>
      </c>
      <c r="F46" s="15"/>
      <c r="G46" s="23"/>
      <c r="H46" s="26"/>
    </row>
    <row r="47" spans="2:8">
      <c r="B47" s="1">
        <v>9</v>
      </c>
      <c r="C47" s="23" t="s">
        <v>38</v>
      </c>
      <c r="D47" s="24">
        <v>2100</v>
      </c>
      <c r="E47" s="25">
        <f t="shared" si="2"/>
        <v>2100</v>
      </c>
      <c r="F47" s="15"/>
      <c r="G47" s="23"/>
      <c r="H47" s="26"/>
    </row>
    <row r="48" spans="2:8">
      <c r="B48" s="1">
        <v>10</v>
      </c>
      <c r="C48" s="23" t="s">
        <v>39</v>
      </c>
      <c r="D48" s="24">
        <v>3100</v>
      </c>
      <c r="E48" s="25">
        <f t="shared" si="2"/>
        <v>3100</v>
      </c>
      <c r="F48" s="15"/>
      <c r="G48" s="23"/>
      <c r="H48" s="26"/>
    </row>
    <row r="49" spans="2:8">
      <c r="B49" s="1">
        <v>11</v>
      </c>
      <c r="C49" s="23" t="s">
        <v>40</v>
      </c>
      <c r="D49" s="24">
        <v>2100</v>
      </c>
      <c r="E49" s="25">
        <f t="shared" si="2"/>
        <v>2100</v>
      </c>
      <c r="F49" s="15"/>
      <c r="G49" s="23"/>
      <c r="H49" s="26"/>
    </row>
    <row r="50" spans="2:8">
      <c r="B50" s="1">
        <v>12</v>
      </c>
      <c r="C50" s="23" t="s">
        <v>41</v>
      </c>
      <c r="D50" s="24">
        <v>2100</v>
      </c>
      <c r="E50" s="25">
        <f t="shared" si="2"/>
        <v>2100</v>
      </c>
      <c r="F50" s="15"/>
      <c r="G50" s="23"/>
      <c r="H50" s="26"/>
    </row>
    <row r="51" spans="2:8">
      <c r="B51" s="1">
        <v>13</v>
      </c>
      <c r="C51" s="23" t="s">
        <v>42</v>
      </c>
      <c r="D51" s="24">
        <v>1100</v>
      </c>
      <c r="E51" s="25">
        <f t="shared" si="2"/>
        <v>1100</v>
      </c>
      <c r="F51" s="15"/>
      <c r="G51" s="23"/>
      <c r="H51" s="26"/>
    </row>
    <row r="52" spans="2:8">
      <c r="B52" s="1">
        <v>14</v>
      </c>
      <c r="C52" s="23" t="s">
        <v>43</v>
      </c>
      <c r="D52" s="24">
        <v>2100</v>
      </c>
      <c r="E52" s="25">
        <f t="shared" si="2"/>
        <v>2100</v>
      </c>
      <c r="F52" s="15"/>
      <c r="G52" s="23"/>
      <c r="H52" s="26"/>
    </row>
    <row r="53" spans="2:8">
      <c r="B53" s="1">
        <v>15</v>
      </c>
      <c r="C53" s="23" t="s">
        <v>141</v>
      </c>
      <c r="D53" s="24"/>
      <c r="E53" s="25">
        <v>11000</v>
      </c>
      <c r="F53" s="15"/>
      <c r="G53" s="23"/>
      <c r="H53" s="26">
        <v>11000</v>
      </c>
    </row>
    <row r="54" spans="2:8">
      <c r="B54" s="1">
        <v>16</v>
      </c>
      <c r="C54" s="23" t="s">
        <v>44</v>
      </c>
      <c r="D54" s="24">
        <v>1100</v>
      </c>
      <c r="E54" s="25">
        <f t="shared" si="2"/>
        <v>1100</v>
      </c>
      <c r="F54" s="15"/>
      <c r="G54" s="23"/>
      <c r="H54" s="26"/>
    </row>
    <row r="55" spans="2:8">
      <c r="C55" s="23"/>
      <c r="D55" s="24"/>
      <c r="E55" s="29"/>
      <c r="F55" s="15"/>
      <c r="G55" s="23"/>
      <c r="H55" s="26"/>
    </row>
    <row r="56" spans="2:8" s="34" customFormat="1">
      <c r="B56" s="1"/>
      <c r="C56" s="30" t="s">
        <v>8</v>
      </c>
      <c r="D56" s="31">
        <f>SUM(D39:D55)</f>
        <v>59100</v>
      </c>
      <c r="E56" s="31">
        <f>SUM(E39:E55)</f>
        <v>111300</v>
      </c>
      <c r="F56" s="32"/>
      <c r="G56" s="30" t="s">
        <v>9</v>
      </c>
      <c r="H56" s="33">
        <f>SUM(H39:H55)</f>
        <v>52200</v>
      </c>
    </row>
    <row r="57" spans="2:8">
      <c r="C57" s="23"/>
      <c r="D57" s="36"/>
      <c r="E57" s="51"/>
      <c r="F57" s="32"/>
      <c r="G57" s="23"/>
      <c r="H57" s="26"/>
    </row>
    <row r="58" spans="2:8" ht="42">
      <c r="C58" s="45" t="s">
        <v>45</v>
      </c>
      <c r="D58" s="36"/>
      <c r="E58" s="29"/>
      <c r="F58" s="15"/>
      <c r="G58" s="49" t="s">
        <v>45</v>
      </c>
      <c r="H58" s="50"/>
    </row>
    <row r="59" spans="2:8">
      <c r="B59" s="1">
        <v>1</v>
      </c>
      <c r="C59" s="27" t="s">
        <v>46</v>
      </c>
      <c r="D59" s="39">
        <v>1660000</v>
      </c>
      <c r="E59" s="25">
        <f t="shared" ref="E59:E74" si="3">D59+H59</f>
        <v>2260000</v>
      </c>
      <c r="F59" s="15"/>
      <c r="G59" s="23"/>
      <c r="H59" s="26">
        <v>600000</v>
      </c>
    </row>
    <row r="60" spans="2:8">
      <c r="B60" s="1">
        <v>2</v>
      </c>
      <c r="C60" s="23" t="s">
        <v>47</v>
      </c>
      <c r="D60" s="39">
        <v>900000</v>
      </c>
      <c r="E60" s="25">
        <f t="shared" si="3"/>
        <v>900000</v>
      </c>
      <c r="F60" s="15"/>
      <c r="G60" s="23"/>
      <c r="H60" s="26"/>
    </row>
    <row r="61" spans="2:8">
      <c r="C61" s="23"/>
      <c r="D61" s="39"/>
      <c r="E61" s="25"/>
      <c r="F61" s="15"/>
      <c r="G61" s="23"/>
      <c r="H61" s="26"/>
    </row>
    <row r="62" spans="2:8">
      <c r="C62" s="52" t="s">
        <v>48</v>
      </c>
      <c r="D62" s="53"/>
      <c r="E62" s="25"/>
      <c r="F62" s="15"/>
      <c r="G62" s="23"/>
      <c r="H62" s="26"/>
    </row>
    <row r="63" spans="2:8">
      <c r="B63" s="1">
        <v>3</v>
      </c>
      <c r="C63" s="54" t="s">
        <v>49</v>
      </c>
      <c r="D63" s="24">
        <v>11000</v>
      </c>
      <c r="E63" s="25">
        <f t="shared" si="3"/>
        <v>11000</v>
      </c>
      <c r="F63" s="15"/>
      <c r="G63" s="23"/>
      <c r="H63" s="26"/>
    </row>
    <row r="64" spans="2:8">
      <c r="B64" s="1">
        <v>4</v>
      </c>
      <c r="C64" s="54" t="s">
        <v>50</v>
      </c>
      <c r="D64" s="24">
        <v>11000</v>
      </c>
      <c r="E64" s="25">
        <f t="shared" si="3"/>
        <v>11000</v>
      </c>
      <c r="F64" s="15"/>
      <c r="G64" s="23"/>
      <c r="H64" s="26"/>
    </row>
    <row r="65" spans="2:8">
      <c r="B65" s="1">
        <v>5</v>
      </c>
      <c r="C65" s="54" t="s">
        <v>51</v>
      </c>
      <c r="D65" s="24">
        <v>11000</v>
      </c>
      <c r="E65" s="25">
        <f t="shared" si="3"/>
        <v>11000</v>
      </c>
      <c r="F65" s="15"/>
      <c r="G65" s="23"/>
      <c r="H65" s="26"/>
    </row>
    <row r="66" spans="2:8">
      <c r="B66" s="1">
        <v>6</v>
      </c>
      <c r="C66" s="54" t="s">
        <v>52</v>
      </c>
      <c r="D66" s="24">
        <v>5100</v>
      </c>
      <c r="E66" s="25">
        <f t="shared" si="3"/>
        <v>5100</v>
      </c>
      <c r="F66" s="15"/>
      <c r="G66" s="23"/>
      <c r="H66" s="26"/>
    </row>
    <row r="67" spans="2:8">
      <c r="B67" s="1">
        <v>7</v>
      </c>
      <c r="C67" s="54" t="s">
        <v>53</v>
      </c>
      <c r="D67" s="24">
        <v>11000</v>
      </c>
      <c r="E67" s="25">
        <f t="shared" si="3"/>
        <v>11000</v>
      </c>
      <c r="F67" s="15"/>
      <c r="G67" s="23"/>
      <c r="H67" s="26"/>
    </row>
    <row r="68" spans="2:8">
      <c r="B68" s="1">
        <v>8</v>
      </c>
      <c r="C68" s="54" t="s">
        <v>54</v>
      </c>
      <c r="D68" s="24">
        <v>5100</v>
      </c>
      <c r="E68" s="25">
        <f t="shared" si="3"/>
        <v>5100</v>
      </c>
      <c r="F68" s="15"/>
      <c r="G68" s="23"/>
      <c r="H68" s="26"/>
    </row>
    <row r="69" spans="2:8">
      <c r="B69" s="1">
        <v>9</v>
      </c>
      <c r="C69" s="54" t="s">
        <v>55</v>
      </c>
      <c r="D69" s="24">
        <v>5100</v>
      </c>
      <c r="E69" s="25">
        <f t="shared" si="3"/>
        <v>5100</v>
      </c>
      <c r="F69" s="15"/>
      <c r="G69" s="23"/>
      <c r="H69" s="26"/>
    </row>
    <row r="70" spans="2:8">
      <c r="B70" s="1">
        <v>10</v>
      </c>
      <c r="C70" s="54" t="s">
        <v>56</v>
      </c>
      <c r="D70" s="24">
        <v>5100</v>
      </c>
      <c r="E70" s="25">
        <f t="shared" si="3"/>
        <v>5100</v>
      </c>
      <c r="F70" s="15"/>
      <c r="G70" s="23"/>
      <c r="H70" s="26"/>
    </row>
    <row r="71" spans="2:8">
      <c r="B71" s="1">
        <v>11</v>
      </c>
      <c r="C71" s="54" t="s">
        <v>57</v>
      </c>
      <c r="D71" s="24">
        <v>5100</v>
      </c>
      <c r="E71" s="25">
        <f t="shared" si="3"/>
        <v>5100</v>
      </c>
      <c r="F71" s="15"/>
      <c r="G71" s="23"/>
      <c r="H71" s="26"/>
    </row>
    <row r="72" spans="2:8">
      <c r="B72" s="1">
        <v>12</v>
      </c>
      <c r="C72" s="54" t="s">
        <v>58</v>
      </c>
      <c r="D72" s="24">
        <v>11000</v>
      </c>
      <c r="E72" s="25">
        <f t="shared" si="3"/>
        <v>11000</v>
      </c>
      <c r="F72" s="15"/>
      <c r="G72" s="23"/>
      <c r="H72" s="26"/>
    </row>
    <row r="73" spans="2:8">
      <c r="B73" s="1">
        <v>13</v>
      </c>
      <c r="C73" s="54" t="s">
        <v>59</v>
      </c>
      <c r="D73" s="24">
        <v>11000</v>
      </c>
      <c r="E73" s="25">
        <f t="shared" si="3"/>
        <v>11000</v>
      </c>
      <c r="F73" s="15"/>
      <c r="G73" s="23"/>
      <c r="H73" s="26"/>
    </row>
    <row r="74" spans="2:8">
      <c r="B74" s="1">
        <v>14</v>
      </c>
      <c r="C74" s="54" t="s">
        <v>60</v>
      </c>
      <c r="D74" s="24">
        <v>11000</v>
      </c>
      <c r="E74" s="25">
        <f t="shared" si="3"/>
        <v>11000</v>
      </c>
      <c r="F74" s="15"/>
      <c r="G74" s="23"/>
      <c r="H74" s="26"/>
    </row>
    <row r="75" spans="2:8">
      <c r="C75" s="54"/>
      <c r="D75" s="24"/>
      <c r="E75" s="29"/>
      <c r="F75" s="15"/>
      <c r="G75" s="23"/>
      <c r="H75" s="26"/>
    </row>
    <row r="76" spans="2:8" s="34" customFormat="1">
      <c r="B76" s="1"/>
      <c r="C76" s="55" t="s">
        <v>8</v>
      </c>
      <c r="D76" s="56">
        <f>SUM(D59:D75)</f>
        <v>2662500</v>
      </c>
      <c r="E76" s="56">
        <f>SUM(E59:E75)</f>
        <v>3262500</v>
      </c>
      <c r="F76" s="32"/>
      <c r="G76" s="30" t="s">
        <v>9</v>
      </c>
      <c r="H76" s="33">
        <f>SUM(H58:H75)</f>
        <v>600000</v>
      </c>
    </row>
    <row r="77" spans="2:8">
      <c r="C77" s="54"/>
      <c r="D77" s="57"/>
      <c r="E77" s="43"/>
      <c r="F77" s="44"/>
      <c r="G77" s="23"/>
      <c r="H77" s="26"/>
    </row>
    <row r="78" spans="2:8" ht="21">
      <c r="C78" s="45" t="s">
        <v>61</v>
      </c>
      <c r="D78" s="36"/>
      <c r="E78" s="29"/>
      <c r="F78" s="15"/>
      <c r="G78" s="49" t="s">
        <v>61</v>
      </c>
      <c r="H78" s="50"/>
    </row>
    <row r="79" spans="2:8" ht="21">
      <c r="B79" s="1">
        <v>1</v>
      </c>
      <c r="C79" s="35" t="s">
        <v>62</v>
      </c>
      <c r="D79" s="24">
        <v>58000</v>
      </c>
      <c r="E79" s="25">
        <f t="shared" ref="E79:E114" si="4">D79+H79</f>
        <v>78000</v>
      </c>
      <c r="F79" s="15"/>
      <c r="G79" s="23"/>
      <c r="H79" s="26">
        <v>20000</v>
      </c>
    </row>
    <row r="80" spans="2:8">
      <c r="B80" s="1">
        <v>2</v>
      </c>
      <c r="C80" s="23" t="s">
        <v>63</v>
      </c>
      <c r="D80" s="24">
        <v>58000</v>
      </c>
      <c r="E80" s="25">
        <f t="shared" si="4"/>
        <v>58000</v>
      </c>
      <c r="F80" s="15"/>
      <c r="G80" s="23"/>
      <c r="H80" s="26"/>
    </row>
    <row r="81" spans="2:8" ht="21">
      <c r="B81" s="1">
        <v>3</v>
      </c>
      <c r="C81" s="35" t="s">
        <v>64</v>
      </c>
      <c r="D81" s="24">
        <v>268000</v>
      </c>
      <c r="E81" s="25">
        <f t="shared" si="4"/>
        <v>358000</v>
      </c>
      <c r="F81" s="15"/>
      <c r="G81" s="23"/>
      <c r="H81" s="26">
        <v>90000</v>
      </c>
    </row>
    <row r="82" spans="2:8" ht="21">
      <c r="B82" s="1">
        <v>4</v>
      </c>
      <c r="C82" s="35" t="s">
        <v>65</v>
      </c>
      <c r="D82" s="24">
        <v>90000</v>
      </c>
      <c r="E82" s="25">
        <f t="shared" si="4"/>
        <v>120000</v>
      </c>
      <c r="F82" s="15"/>
      <c r="G82" s="23"/>
      <c r="H82" s="26">
        <v>30000</v>
      </c>
    </row>
    <row r="83" spans="2:8" ht="21">
      <c r="B83" s="1">
        <v>5</v>
      </c>
      <c r="C83" s="35" t="s">
        <v>66</v>
      </c>
      <c r="D83" s="24">
        <v>173500</v>
      </c>
      <c r="E83" s="25">
        <f t="shared" si="4"/>
        <v>233500</v>
      </c>
      <c r="F83" s="15"/>
      <c r="G83" s="23"/>
      <c r="H83" s="26">
        <v>60000</v>
      </c>
    </row>
    <row r="84" spans="2:8">
      <c r="B84" s="1">
        <v>7</v>
      </c>
      <c r="C84" s="23" t="s">
        <v>67</v>
      </c>
      <c r="D84" s="24">
        <v>20000</v>
      </c>
      <c r="E84" s="25">
        <f t="shared" si="4"/>
        <v>20000</v>
      </c>
      <c r="F84" s="15"/>
      <c r="G84" s="23"/>
      <c r="H84" s="26"/>
    </row>
    <row r="85" spans="2:8">
      <c r="B85" s="1">
        <v>8</v>
      </c>
      <c r="C85" s="23" t="s">
        <v>68</v>
      </c>
      <c r="D85" s="24">
        <v>36000</v>
      </c>
      <c r="E85" s="25">
        <f t="shared" si="4"/>
        <v>36000</v>
      </c>
      <c r="F85" s="15"/>
      <c r="G85" s="23"/>
      <c r="H85" s="26"/>
    </row>
    <row r="86" spans="2:8" ht="21">
      <c r="B86" s="1">
        <v>9</v>
      </c>
      <c r="C86" s="35" t="s">
        <v>69</v>
      </c>
      <c r="D86" s="24">
        <v>112000</v>
      </c>
      <c r="E86" s="25">
        <f t="shared" si="4"/>
        <v>172000</v>
      </c>
      <c r="F86" s="15"/>
      <c r="G86" s="23"/>
      <c r="H86" s="26">
        <v>60000</v>
      </c>
    </row>
    <row r="87" spans="2:8" ht="21">
      <c r="B87" s="1">
        <v>10</v>
      </c>
      <c r="C87" s="35" t="s">
        <v>70</v>
      </c>
      <c r="D87" s="24">
        <v>89000</v>
      </c>
      <c r="E87" s="25">
        <f t="shared" si="4"/>
        <v>119000</v>
      </c>
      <c r="F87" s="15"/>
      <c r="G87" s="23"/>
      <c r="H87" s="26">
        <v>30000</v>
      </c>
    </row>
    <row r="88" spans="2:8" ht="21">
      <c r="B88" s="1">
        <v>11</v>
      </c>
      <c r="C88" s="35" t="s">
        <v>71</v>
      </c>
      <c r="D88" s="24">
        <v>169000</v>
      </c>
      <c r="E88" s="25">
        <f t="shared" si="4"/>
        <v>289000</v>
      </c>
      <c r="F88" s="15"/>
      <c r="G88" s="23"/>
      <c r="H88" s="26">
        <v>120000</v>
      </c>
    </row>
    <row r="89" spans="2:8">
      <c r="B89" s="1">
        <v>12</v>
      </c>
      <c r="C89" s="23" t="s">
        <v>72</v>
      </c>
      <c r="D89" s="24">
        <v>35000</v>
      </c>
      <c r="E89" s="25">
        <f t="shared" si="4"/>
        <v>35000</v>
      </c>
      <c r="F89" s="15"/>
      <c r="G89" s="23"/>
      <c r="H89" s="26"/>
    </row>
    <row r="90" spans="2:8">
      <c r="B90" s="1">
        <v>13</v>
      </c>
      <c r="C90" s="23" t="s">
        <v>73</v>
      </c>
      <c r="D90" s="24">
        <v>60000</v>
      </c>
      <c r="E90" s="25">
        <f t="shared" si="4"/>
        <v>60000</v>
      </c>
      <c r="F90" s="15"/>
      <c r="G90" s="23"/>
      <c r="H90" s="26"/>
    </row>
    <row r="91" spans="2:8">
      <c r="B91" s="1">
        <v>14</v>
      </c>
      <c r="C91" s="23" t="s">
        <v>74</v>
      </c>
      <c r="D91" s="24">
        <f>(50000+30000)</f>
        <v>80000</v>
      </c>
      <c r="E91" s="25">
        <f t="shared" si="4"/>
        <v>135000</v>
      </c>
      <c r="F91" s="15"/>
      <c r="G91" s="23"/>
      <c r="H91" s="26">
        <v>55000</v>
      </c>
    </row>
    <row r="92" spans="2:8">
      <c r="B92" s="1">
        <v>15</v>
      </c>
      <c r="C92" s="23" t="s">
        <v>75</v>
      </c>
      <c r="D92" s="24">
        <v>20000</v>
      </c>
      <c r="E92" s="25">
        <f t="shared" si="4"/>
        <v>20000</v>
      </c>
      <c r="F92" s="15"/>
      <c r="G92" s="23"/>
      <c r="H92" s="26"/>
    </row>
    <row r="93" spans="2:8">
      <c r="B93" s="1">
        <v>16</v>
      </c>
      <c r="C93" s="23" t="s">
        <v>76</v>
      </c>
      <c r="D93" s="24">
        <v>25000</v>
      </c>
      <c r="E93" s="25">
        <f t="shared" si="4"/>
        <v>25000</v>
      </c>
      <c r="F93" s="15"/>
      <c r="G93" s="23"/>
      <c r="H93" s="26"/>
    </row>
    <row r="94" spans="2:8">
      <c r="B94" s="1">
        <v>17</v>
      </c>
      <c r="C94" s="23" t="s">
        <v>77</v>
      </c>
      <c r="D94" s="24">
        <v>18000</v>
      </c>
      <c r="E94" s="25">
        <f t="shared" si="4"/>
        <v>18000</v>
      </c>
      <c r="F94" s="15"/>
      <c r="G94" s="23"/>
      <c r="H94" s="26"/>
    </row>
    <row r="95" spans="2:8">
      <c r="B95" s="1">
        <v>19</v>
      </c>
      <c r="C95" s="23" t="s">
        <v>78</v>
      </c>
      <c r="D95" s="24">
        <v>35000</v>
      </c>
      <c r="E95" s="25">
        <f t="shared" si="4"/>
        <v>35000</v>
      </c>
      <c r="F95" s="15"/>
      <c r="G95" s="23"/>
      <c r="H95" s="26"/>
    </row>
    <row r="96" spans="2:8">
      <c r="B96" s="1">
        <v>20</v>
      </c>
      <c r="C96" s="23" t="s">
        <v>79</v>
      </c>
      <c r="D96" s="24">
        <v>20340</v>
      </c>
      <c r="E96" s="25">
        <f t="shared" si="4"/>
        <v>20340</v>
      </c>
      <c r="F96" s="15"/>
      <c r="G96" s="23"/>
      <c r="H96" s="26"/>
    </row>
    <row r="97" spans="2:8">
      <c r="B97" s="1">
        <v>21</v>
      </c>
      <c r="C97" s="23" t="s">
        <v>80</v>
      </c>
      <c r="D97" s="24">
        <v>42000</v>
      </c>
      <c r="E97" s="25">
        <f t="shared" si="4"/>
        <v>42000</v>
      </c>
      <c r="F97" s="15"/>
      <c r="G97" s="23"/>
      <c r="H97" s="26"/>
    </row>
    <row r="98" spans="2:8">
      <c r="B98" s="1">
        <v>22</v>
      </c>
      <c r="C98" s="23" t="s">
        <v>81</v>
      </c>
      <c r="D98" s="24">
        <v>15000</v>
      </c>
      <c r="E98" s="25">
        <f t="shared" si="4"/>
        <v>15000</v>
      </c>
      <c r="F98" s="15"/>
      <c r="G98" s="23"/>
      <c r="H98" s="26"/>
    </row>
    <row r="99" spans="2:8">
      <c r="B99" s="1">
        <v>23</v>
      </c>
      <c r="C99" s="23" t="s">
        <v>82</v>
      </c>
      <c r="D99" s="24">
        <f>(93000+30000)</f>
        <v>123000</v>
      </c>
      <c r="E99" s="25">
        <f t="shared" si="4"/>
        <v>183000</v>
      </c>
      <c r="F99" s="15"/>
      <c r="G99" s="23"/>
      <c r="H99" s="26">
        <v>60000</v>
      </c>
    </row>
    <row r="100" spans="2:8">
      <c r="B100" s="1">
        <v>24</v>
      </c>
      <c r="C100" s="23" t="s">
        <v>83</v>
      </c>
      <c r="D100" s="24">
        <v>50000</v>
      </c>
      <c r="E100" s="25">
        <f t="shared" si="4"/>
        <v>50000</v>
      </c>
      <c r="F100" s="15"/>
      <c r="G100" s="23"/>
      <c r="H100" s="26"/>
    </row>
    <row r="101" spans="2:8">
      <c r="B101" s="1">
        <v>25</v>
      </c>
      <c r="C101" s="23" t="s">
        <v>84</v>
      </c>
      <c r="D101" s="24">
        <v>66000</v>
      </c>
      <c r="E101" s="25">
        <f t="shared" si="4"/>
        <v>66000</v>
      </c>
      <c r="F101" s="15"/>
      <c r="G101" s="23"/>
      <c r="H101" s="26"/>
    </row>
    <row r="102" spans="2:8">
      <c r="B102" s="1">
        <v>26</v>
      </c>
      <c r="C102" s="23" t="s">
        <v>85</v>
      </c>
      <c r="D102" s="24">
        <v>7500</v>
      </c>
      <c r="E102" s="25">
        <f t="shared" si="4"/>
        <v>7500</v>
      </c>
      <c r="F102" s="15"/>
      <c r="G102" s="23"/>
      <c r="H102" s="26"/>
    </row>
    <row r="103" spans="2:8">
      <c r="B103" s="1">
        <v>27</v>
      </c>
      <c r="C103" s="23" t="s">
        <v>86</v>
      </c>
      <c r="D103" s="24">
        <v>153000</v>
      </c>
      <c r="E103" s="25">
        <f t="shared" si="4"/>
        <v>153000</v>
      </c>
      <c r="F103" s="15"/>
      <c r="G103" s="23"/>
      <c r="H103" s="26"/>
    </row>
    <row r="104" spans="2:8">
      <c r="B104" s="1">
        <v>28</v>
      </c>
      <c r="C104" s="23" t="s">
        <v>87</v>
      </c>
      <c r="D104" s="24">
        <v>81500</v>
      </c>
      <c r="E104" s="25">
        <f t="shared" si="4"/>
        <v>81500</v>
      </c>
      <c r="F104" s="15"/>
      <c r="G104" s="23"/>
      <c r="H104" s="26"/>
    </row>
    <row r="105" spans="2:8">
      <c r="B105" s="1">
        <v>29</v>
      </c>
      <c r="C105" s="23" t="s">
        <v>88</v>
      </c>
      <c r="D105" s="24">
        <f>(30000+30000)</f>
        <v>60000</v>
      </c>
      <c r="E105" s="25">
        <f t="shared" si="4"/>
        <v>120000</v>
      </c>
      <c r="F105" s="15"/>
      <c r="G105" s="23"/>
      <c r="H105" s="26">
        <v>60000</v>
      </c>
    </row>
    <row r="106" spans="2:8">
      <c r="B106" s="1">
        <v>30</v>
      </c>
      <c r="C106" s="23" t="s">
        <v>89</v>
      </c>
      <c r="D106" s="24">
        <v>30000</v>
      </c>
      <c r="E106" s="25">
        <f t="shared" si="4"/>
        <v>30000</v>
      </c>
      <c r="F106" s="15"/>
      <c r="G106" s="23"/>
      <c r="H106" s="26"/>
    </row>
    <row r="107" spans="2:8">
      <c r="B107" s="1">
        <v>31</v>
      </c>
      <c r="C107" s="23" t="s">
        <v>90</v>
      </c>
      <c r="D107" s="24">
        <v>30000</v>
      </c>
      <c r="E107" s="25">
        <f t="shared" si="4"/>
        <v>30000</v>
      </c>
      <c r="F107" s="15"/>
      <c r="G107" s="23"/>
      <c r="H107" s="26"/>
    </row>
    <row r="108" spans="2:8">
      <c r="B108" s="1">
        <v>32</v>
      </c>
      <c r="C108" s="23" t="s">
        <v>91</v>
      </c>
      <c r="D108" s="24">
        <v>30000</v>
      </c>
      <c r="E108" s="25">
        <f t="shared" si="4"/>
        <v>80000</v>
      </c>
      <c r="F108" s="15"/>
      <c r="G108" s="23"/>
      <c r="H108" s="26">
        <v>50000</v>
      </c>
    </row>
    <row r="109" spans="2:8">
      <c r="B109" s="1">
        <v>33</v>
      </c>
      <c r="C109" s="23" t="s">
        <v>142</v>
      </c>
      <c r="D109" s="24">
        <v>100000</v>
      </c>
      <c r="E109" s="25">
        <f t="shared" si="4"/>
        <v>225705</v>
      </c>
      <c r="F109" s="15"/>
      <c r="G109" s="23"/>
      <c r="H109" s="26">
        <v>125705</v>
      </c>
    </row>
    <row r="110" spans="2:8">
      <c r="B110" s="1">
        <v>34</v>
      </c>
      <c r="C110" s="23" t="s">
        <v>92</v>
      </c>
      <c r="D110" s="24">
        <v>20000</v>
      </c>
      <c r="E110" s="25">
        <f t="shared" si="4"/>
        <v>20000</v>
      </c>
      <c r="F110" s="15"/>
      <c r="G110" s="23"/>
      <c r="H110" s="26"/>
    </row>
    <row r="111" spans="2:8">
      <c r="B111" s="1">
        <v>35</v>
      </c>
      <c r="C111" s="23" t="s">
        <v>93</v>
      </c>
      <c r="D111" s="24">
        <v>35000</v>
      </c>
      <c r="E111" s="25">
        <f t="shared" si="4"/>
        <v>100000</v>
      </c>
      <c r="F111" s="15"/>
      <c r="G111" s="23"/>
      <c r="H111" s="26">
        <v>65000</v>
      </c>
    </row>
    <row r="112" spans="2:8">
      <c r="B112" s="1">
        <v>36</v>
      </c>
      <c r="C112" s="23" t="s">
        <v>94</v>
      </c>
      <c r="D112" s="24"/>
      <c r="E112" s="25">
        <f t="shared" si="4"/>
        <v>30000</v>
      </c>
      <c r="F112" s="15"/>
      <c r="G112" s="23"/>
      <c r="H112" s="26">
        <v>30000</v>
      </c>
    </row>
    <row r="113" spans="2:9">
      <c r="B113" s="1">
        <v>37</v>
      </c>
      <c r="C113" s="23" t="s">
        <v>95</v>
      </c>
      <c r="D113" s="24"/>
      <c r="E113" s="25">
        <f t="shared" si="4"/>
        <v>30000</v>
      </c>
      <c r="F113" s="15"/>
      <c r="G113" s="23"/>
      <c r="H113" s="26">
        <v>30000</v>
      </c>
    </row>
    <row r="114" spans="2:9" s="58" customFormat="1">
      <c r="B114" s="1">
        <v>38</v>
      </c>
      <c r="C114" s="23" t="s">
        <v>96</v>
      </c>
      <c r="D114" s="24"/>
      <c r="E114" s="25">
        <f t="shared" si="4"/>
        <v>100000</v>
      </c>
      <c r="F114" s="15"/>
      <c r="G114" s="23"/>
      <c r="H114" s="26">
        <v>100000</v>
      </c>
      <c r="I114" s="2"/>
    </row>
    <row r="115" spans="2:9" s="58" customFormat="1">
      <c r="B115" s="1"/>
      <c r="C115" s="23"/>
      <c r="D115" s="24"/>
      <c r="E115" s="25"/>
      <c r="F115" s="15"/>
      <c r="G115" s="23"/>
      <c r="H115" s="26"/>
      <c r="I115" s="2"/>
    </row>
    <row r="116" spans="2:9" s="34" customFormat="1">
      <c r="B116" s="1"/>
      <c r="C116" s="30" t="s">
        <v>8</v>
      </c>
      <c r="D116" s="31">
        <f>SUM(D79:D115)</f>
        <v>2209840</v>
      </c>
      <c r="E116" s="31">
        <f>SUM(E79:E115)</f>
        <v>3195545</v>
      </c>
      <c r="F116" s="32"/>
      <c r="G116" s="30" t="s">
        <v>8</v>
      </c>
      <c r="H116" s="33">
        <f>SUM(H78:H114)</f>
        <v>985705</v>
      </c>
    </row>
    <row r="117" spans="2:9">
      <c r="C117" s="23"/>
      <c r="D117" s="48"/>
      <c r="E117" s="59"/>
      <c r="F117" s="60"/>
      <c r="G117" s="23"/>
      <c r="H117" s="26"/>
    </row>
    <row r="118" spans="2:9" ht="42">
      <c r="C118" s="45" t="s">
        <v>97</v>
      </c>
      <c r="D118" s="36"/>
      <c r="E118" s="29"/>
      <c r="F118" s="15"/>
      <c r="G118" s="49" t="s">
        <v>97</v>
      </c>
      <c r="H118" s="50"/>
    </row>
    <row r="119" spans="2:9">
      <c r="B119" s="1">
        <v>1</v>
      </c>
      <c r="C119" s="23" t="s">
        <v>98</v>
      </c>
      <c r="D119" s="24">
        <v>900000</v>
      </c>
      <c r="E119" s="25">
        <f t="shared" ref="E119:E122" si="5">D119+H119</f>
        <v>900000</v>
      </c>
      <c r="F119" s="15"/>
      <c r="G119" s="23"/>
      <c r="H119" s="26"/>
    </row>
    <row r="120" spans="2:9">
      <c r="B120" s="1">
        <v>2</v>
      </c>
      <c r="C120" s="23" t="s">
        <v>99</v>
      </c>
      <c r="D120" s="24">
        <f>(1500000+300000)</f>
        <v>1800000</v>
      </c>
      <c r="E120" s="25">
        <f t="shared" si="5"/>
        <v>2100000</v>
      </c>
      <c r="F120" s="15"/>
      <c r="G120" s="23"/>
      <c r="H120" s="26">
        <v>300000</v>
      </c>
    </row>
    <row r="121" spans="2:9">
      <c r="B121" s="1">
        <v>3</v>
      </c>
      <c r="C121" s="23" t="s">
        <v>100</v>
      </c>
      <c r="D121" s="24">
        <v>1800000</v>
      </c>
      <c r="E121" s="25">
        <f t="shared" si="5"/>
        <v>2600000</v>
      </c>
      <c r="F121" s="15"/>
      <c r="G121" s="23"/>
      <c r="H121" s="26">
        <v>800000</v>
      </c>
    </row>
    <row r="122" spans="2:9">
      <c r="B122" s="1">
        <v>4</v>
      </c>
      <c r="C122" s="23" t="s">
        <v>101</v>
      </c>
      <c r="D122" s="24">
        <v>618800</v>
      </c>
      <c r="E122" s="25">
        <f t="shared" si="5"/>
        <v>618800</v>
      </c>
      <c r="F122" s="15"/>
      <c r="G122" s="23"/>
      <c r="H122" s="26"/>
    </row>
    <row r="123" spans="2:9">
      <c r="C123" s="23"/>
      <c r="D123" s="24"/>
      <c r="E123" s="29"/>
      <c r="F123" s="15"/>
      <c r="G123" s="23"/>
      <c r="H123" s="26"/>
    </row>
    <row r="124" spans="2:9" s="34" customFormat="1">
      <c r="B124" s="1"/>
      <c r="C124" s="30" t="s">
        <v>8</v>
      </c>
      <c r="D124" s="31">
        <f>SUM(D119:D123)</f>
        <v>5118800</v>
      </c>
      <c r="E124" s="31">
        <f>SUM(E119:E123)</f>
        <v>6218800</v>
      </c>
      <c r="F124" s="32"/>
      <c r="G124" s="30" t="s">
        <v>8</v>
      </c>
      <c r="H124" s="33">
        <f>SUM(H119:H123)</f>
        <v>1100000</v>
      </c>
    </row>
    <row r="125" spans="2:9" ht="63">
      <c r="C125" s="47" t="s">
        <v>102</v>
      </c>
      <c r="D125" s="42"/>
      <c r="E125" s="29"/>
      <c r="F125" s="15"/>
      <c r="G125" s="23"/>
      <c r="H125" s="26"/>
    </row>
    <row r="126" spans="2:9">
      <c r="C126" s="35"/>
      <c r="D126" s="42"/>
      <c r="E126" s="29"/>
      <c r="F126" s="15"/>
      <c r="G126" s="23"/>
      <c r="H126" s="26"/>
    </row>
    <row r="127" spans="2:9">
      <c r="C127" s="45" t="s">
        <v>103</v>
      </c>
      <c r="D127" s="36"/>
      <c r="E127" s="29"/>
      <c r="F127" s="15"/>
      <c r="G127" s="45" t="s">
        <v>103</v>
      </c>
      <c r="H127" s="46"/>
    </row>
    <row r="128" spans="2:9">
      <c r="B128" s="1">
        <v>1</v>
      </c>
      <c r="C128" s="23" t="s">
        <v>104</v>
      </c>
      <c r="D128" s="24">
        <v>77100</v>
      </c>
      <c r="E128" s="25">
        <f t="shared" ref="E128:E146" si="6">D128+H128</f>
        <v>117100</v>
      </c>
      <c r="F128" s="15"/>
      <c r="G128" s="23"/>
      <c r="H128" s="26">
        <v>40000</v>
      </c>
    </row>
    <row r="129" spans="2:8">
      <c r="B129" s="1">
        <v>2</v>
      </c>
      <c r="C129" s="23" t="s">
        <v>105</v>
      </c>
      <c r="D129" s="24">
        <v>150000</v>
      </c>
      <c r="E129" s="25">
        <f t="shared" si="6"/>
        <v>150000</v>
      </c>
      <c r="F129" s="15"/>
      <c r="G129" s="23"/>
      <c r="H129" s="26"/>
    </row>
    <row r="130" spans="2:8">
      <c r="B130" s="1">
        <v>3</v>
      </c>
      <c r="C130" s="23" t="s">
        <v>106</v>
      </c>
      <c r="D130" s="24">
        <v>175000</v>
      </c>
      <c r="E130" s="25">
        <f t="shared" si="6"/>
        <v>175000</v>
      </c>
      <c r="F130" s="15"/>
      <c r="G130" s="23"/>
      <c r="H130" s="26"/>
    </row>
    <row r="131" spans="2:8">
      <c r="B131" s="1">
        <v>4</v>
      </c>
      <c r="C131" s="23" t="s">
        <v>107</v>
      </c>
      <c r="D131" s="24">
        <v>37000</v>
      </c>
      <c r="E131" s="25">
        <f t="shared" si="6"/>
        <v>37000</v>
      </c>
      <c r="F131" s="15"/>
      <c r="G131" s="23"/>
      <c r="H131" s="26"/>
    </row>
    <row r="132" spans="2:8">
      <c r="B132" s="1">
        <v>5</v>
      </c>
      <c r="C132" s="27" t="s">
        <v>108</v>
      </c>
      <c r="D132" s="61">
        <f>(241000-10000+50000)</f>
        <v>281000</v>
      </c>
      <c r="E132" s="25">
        <f t="shared" si="6"/>
        <v>401000</v>
      </c>
      <c r="F132" s="15"/>
      <c r="G132" s="27"/>
      <c r="H132" s="62">
        <v>120000</v>
      </c>
    </row>
    <row r="133" spans="2:8">
      <c r="B133" s="1">
        <v>6</v>
      </c>
      <c r="C133" s="27" t="s">
        <v>109</v>
      </c>
      <c r="D133" s="61">
        <f>(50000+25000)</f>
        <v>75000</v>
      </c>
      <c r="E133" s="25">
        <f t="shared" si="6"/>
        <v>135000</v>
      </c>
      <c r="F133" s="15"/>
      <c r="G133" s="27"/>
      <c r="H133" s="62">
        <v>60000</v>
      </c>
    </row>
    <row r="134" spans="2:8">
      <c r="B134" s="1">
        <v>7</v>
      </c>
      <c r="C134" s="23" t="s">
        <v>110</v>
      </c>
      <c r="D134" s="24">
        <f>(100000+60000)</f>
        <v>160000</v>
      </c>
      <c r="E134" s="25">
        <f t="shared" si="6"/>
        <v>220000</v>
      </c>
      <c r="F134" s="15"/>
      <c r="G134" s="23"/>
      <c r="H134" s="26">
        <v>60000</v>
      </c>
    </row>
    <row r="135" spans="2:8">
      <c r="B135" s="1">
        <v>8</v>
      </c>
      <c r="C135" s="23" t="s">
        <v>111</v>
      </c>
      <c r="D135" s="24">
        <v>493086</v>
      </c>
      <c r="E135" s="25">
        <f t="shared" si="6"/>
        <v>993086</v>
      </c>
      <c r="F135" s="15"/>
      <c r="G135" s="23"/>
      <c r="H135" s="26">
        <v>500000</v>
      </c>
    </row>
    <row r="136" spans="2:8">
      <c r="B136" s="1">
        <v>9</v>
      </c>
      <c r="C136" s="23" t="s">
        <v>112</v>
      </c>
      <c r="D136" s="24">
        <f>(494965+522572)</f>
        <v>1017537</v>
      </c>
      <c r="E136" s="25">
        <f t="shared" si="6"/>
        <v>1540509</v>
      </c>
      <c r="F136" s="15"/>
      <c r="G136" s="23"/>
      <c r="H136" s="63">
        <v>522972</v>
      </c>
    </row>
    <row r="137" spans="2:8">
      <c r="B137" s="1">
        <v>10</v>
      </c>
      <c r="C137" s="23" t="s">
        <v>113</v>
      </c>
      <c r="D137" s="24">
        <v>51000</v>
      </c>
      <c r="E137" s="25">
        <f t="shared" si="6"/>
        <v>51000</v>
      </c>
      <c r="F137" s="15"/>
      <c r="G137" s="23"/>
      <c r="H137" s="26"/>
    </row>
    <row r="138" spans="2:8">
      <c r="B138" s="1">
        <v>11</v>
      </c>
      <c r="C138" s="23" t="s">
        <v>114</v>
      </c>
      <c r="D138" s="24">
        <v>50000</v>
      </c>
      <c r="E138" s="25">
        <f t="shared" si="6"/>
        <v>50000</v>
      </c>
      <c r="F138" s="15"/>
      <c r="G138" s="23"/>
      <c r="H138" s="26"/>
    </row>
    <row r="139" spans="2:8">
      <c r="B139" s="1">
        <v>12</v>
      </c>
      <c r="C139" s="23" t="s">
        <v>115</v>
      </c>
      <c r="D139" s="24">
        <v>50000</v>
      </c>
      <c r="E139" s="25">
        <f t="shared" si="6"/>
        <v>50000</v>
      </c>
      <c r="F139" s="15"/>
      <c r="G139" s="23"/>
      <c r="H139" s="26"/>
    </row>
    <row r="140" spans="2:8">
      <c r="B140" s="1">
        <v>13</v>
      </c>
      <c r="C140" s="23" t="s">
        <v>116</v>
      </c>
      <c r="D140" s="24">
        <v>50000</v>
      </c>
      <c r="E140" s="25">
        <f t="shared" si="6"/>
        <v>50000</v>
      </c>
      <c r="F140" s="15"/>
      <c r="G140" s="23"/>
      <c r="H140" s="26"/>
    </row>
    <row r="141" spans="2:8">
      <c r="B141" s="1">
        <v>14</v>
      </c>
      <c r="C141" s="23" t="s">
        <v>117</v>
      </c>
      <c r="D141" s="24">
        <f>(50000+60000)</f>
        <v>110000</v>
      </c>
      <c r="E141" s="25">
        <f t="shared" si="6"/>
        <v>160000</v>
      </c>
      <c r="F141" s="15"/>
      <c r="G141" s="23"/>
      <c r="H141" s="26">
        <v>50000</v>
      </c>
    </row>
    <row r="142" spans="2:8">
      <c r="B142" s="1">
        <v>15</v>
      </c>
      <c r="C142" s="23" t="s">
        <v>118</v>
      </c>
      <c r="D142" s="24">
        <v>150000</v>
      </c>
      <c r="E142" s="25">
        <f t="shared" si="6"/>
        <v>300000</v>
      </c>
      <c r="F142" s="15"/>
      <c r="G142" s="23"/>
      <c r="H142" s="26">
        <v>150000</v>
      </c>
    </row>
    <row r="143" spans="2:8" ht="42">
      <c r="B143" s="1">
        <v>16</v>
      </c>
      <c r="C143" s="35" t="s">
        <v>140</v>
      </c>
      <c r="D143" s="24">
        <v>319604</v>
      </c>
      <c r="E143" s="25">
        <f t="shared" si="6"/>
        <v>661113</v>
      </c>
      <c r="F143" s="15"/>
      <c r="G143" s="23"/>
      <c r="H143" s="26">
        <v>341509</v>
      </c>
    </row>
    <row r="144" spans="2:8" ht="21">
      <c r="B144" s="1">
        <v>17</v>
      </c>
      <c r="C144" s="35" t="s">
        <v>119</v>
      </c>
      <c r="D144" s="24">
        <v>170100</v>
      </c>
      <c r="E144" s="25">
        <f t="shared" si="6"/>
        <v>340200</v>
      </c>
      <c r="F144" s="15"/>
      <c r="G144" s="23"/>
      <c r="H144" s="63">
        <v>170100</v>
      </c>
    </row>
    <row r="145" spans="2:8" ht="21">
      <c r="B145" s="1">
        <v>18</v>
      </c>
      <c r="C145" s="35" t="s">
        <v>120</v>
      </c>
      <c r="D145" s="24"/>
      <c r="E145" s="25">
        <f t="shared" si="6"/>
        <v>30000</v>
      </c>
      <c r="F145" s="15"/>
      <c r="G145" s="23"/>
      <c r="H145" s="26">
        <v>30000</v>
      </c>
    </row>
    <row r="146" spans="2:8">
      <c r="B146" s="1">
        <v>19</v>
      </c>
      <c r="C146" s="23" t="s">
        <v>121</v>
      </c>
      <c r="D146" s="24"/>
      <c r="E146" s="25">
        <f t="shared" si="6"/>
        <v>120000</v>
      </c>
      <c r="F146" s="15"/>
      <c r="G146" s="23"/>
      <c r="H146" s="26">
        <v>120000</v>
      </c>
    </row>
    <row r="147" spans="2:8">
      <c r="C147" s="23"/>
      <c r="D147" s="24"/>
      <c r="E147" s="25"/>
      <c r="F147" s="15"/>
      <c r="G147" s="23"/>
      <c r="H147" s="26"/>
    </row>
    <row r="148" spans="2:8" s="34" customFormat="1" ht="21" customHeight="1">
      <c r="B148" s="1"/>
      <c r="C148" s="30" t="s">
        <v>8</v>
      </c>
      <c r="D148" s="31">
        <f>SUM(D128:D147)</f>
        <v>3416427</v>
      </c>
      <c r="E148" s="31">
        <f>SUM(E128:E147)</f>
        <v>5581008</v>
      </c>
      <c r="F148" s="32"/>
      <c r="G148" s="30" t="s">
        <v>8</v>
      </c>
      <c r="H148" s="33">
        <f>SUM(H127:H146)</f>
        <v>2164581</v>
      </c>
    </row>
    <row r="149" spans="2:8" ht="30.5" customHeight="1">
      <c r="C149" s="47"/>
      <c r="D149" s="36"/>
      <c r="E149" s="29"/>
      <c r="F149" s="15"/>
      <c r="G149" s="23"/>
      <c r="H149" s="26"/>
    </row>
    <row r="150" spans="2:8" ht="42">
      <c r="C150" s="45" t="s">
        <v>122</v>
      </c>
      <c r="D150" s="36"/>
      <c r="E150" s="29"/>
      <c r="F150" s="15"/>
      <c r="G150" s="49" t="s">
        <v>123</v>
      </c>
      <c r="H150" s="50"/>
    </row>
    <row r="151" spans="2:8" ht="21">
      <c r="B151" s="1">
        <v>1</v>
      </c>
      <c r="C151" s="28" t="s">
        <v>124</v>
      </c>
      <c r="D151" s="39">
        <v>500000</v>
      </c>
      <c r="E151" s="25">
        <f t="shared" ref="E151" si="7">D151+H151</f>
        <v>1500000</v>
      </c>
      <c r="F151" s="15"/>
      <c r="G151" s="23"/>
      <c r="H151" s="26">
        <v>1000000</v>
      </c>
    </row>
    <row r="152" spans="2:8">
      <c r="C152" s="28"/>
      <c r="D152" s="39"/>
      <c r="E152" s="29"/>
      <c r="F152" s="15"/>
      <c r="G152" s="23"/>
      <c r="H152" s="26"/>
    </row>
    <row r="153" spans="2:8" s="34" customFormat="1" ht="21">
      <c r="B153" s="1"/>
      <c r="C153" s="64" t="s">
        <v>8</v>
      </c>
      <c r="D153" s="31">
        <f>SUM(D151:D152)</f>
        <v>500000</v>
      </c>
      <c r="E153" s="31">
        <f>SUM(E151:E152)</f>
        <v>1500000</v>
      </c>
      <c r="F153" s="60"/>
      <c r="G153" s="30" t="s">
        <v>9</v>
      </c>
      <c r="H153" s="33">
        <f>SUM(H151:H152)</f>
        <v>1000000</v>
      </c>
    </row>
    <row r="154" spans="2:8">
      <c r="C154" s="28"/>
      <c r="D154" s="65"/>
      <c r="E154" s="66"/>
      <c r="F154" s="15"/>
      <c r="G154" s="27"/>
      <c r="H154" s="62"/>
    </row>
    <row r="155" spans="2:8">
      <c r="C155" s="45" t="s">
        <v>125</v>
      </c>
      <c r="D155" s="36"/>
      <c r="E155" s="29"/>
      <c r="F155" s="15"/>
      <c r="G155" s="45" t="s">
        <v>125</v>
      </c>
      <c r="H155" s="46"/>
    </row>
    <row r="156" spans="2:8">
      <c r="C156" s="67"/>
      <c r="D156" s="24"/>
      <c r="E156" s="25"/>
      <c r="F156" s="15"/>
      <c r="G156" s="35"/>
      <c r="H156" s="68"/>
    </row>
    <row r="157" spans="2:8">
      <c r="B157" s="1">
        <v>1</v>
      </c>
      <c r="C157" s="54" t="s">
        <v>126</v>
      </c>
      <c r="D157" s="24"/>
      <c r="E157" s="25">
        <f t="shared" ref="E157:E165" si="8">D157+H157</f>
        <v>0</v>
      </c>
      <c r="F157" s="15"/>
      <c r="G157" s="23"/>
      <c r="H157" s="26"/>
    </row>
    <row r="158" spans="2:8">
      <c r="B158" s="1">
        <v>2</v>
      </c>
      <c r="C158" s="54" t="s">
        <v>127</v>
      </c>
      <c r="D158" s="24"/>
      <c r="E158" s="25">
        <f t="shared" si="8"/>
        <v>0</v>
      </c>
      <c r="F158" s="15"/>
      <c r="G158" s="23"/>
      <c r="H158" s="26"/>
    </row>
    <row r="159" spans="2:8">
      <c r="B159" s="1">
        <v>3</v>
      </c>
      <c r="C159" s="23" t="s">
        <v>128</v>
      </c>
      <c r="D159" s="24">
        <v>100000</v>
      </c>
      <c r="E159" s="25">
        <f t="shared" si="8"/>
        <v>100000</v>
      </c>
      <c r="F159" s="15"/>
      <c r="G159" s="23"/>
      <c r="H159" s="26"/>
    </row>
    <row r="160" spans="2:8">
      <c r="B160" s="1">
        <v>4</v>
      </c>
      <c r="C160" s="27" t="s">
        <v>129</v>
      </c>
      <c r="D160" s="61">
        <f>(168000+105000)</f>
        <v>273000</v>
      </c>
      <c r="E160" s="25">
        <f t="shared" si="8"/>
        <v>441000</v>
      </c>
      <c r="F160" s="15"/>
      <c r="G160" s="27"/>
      <c r="H160" s="62">
        <v>168000</v>
      </c>
    </row>
    <row r="161" spans="2:8">
      <c r="B161" s="1">
        <v>5</v>
      </c>
      <c r="C161" s="23" t="s">
        <v>130</v>
      </c>
      <c r="D161" s="24">
        <v>200000</v>
      </c>
      <c r="E161" s="25">
        <f t="shared" si="8"/>
        <v>200000</v>
      </c>
      <c r="F161" s="15"/>
      <c r="G161" s="23"/>
      <c r="H161" s="26"/>
    </row>
    <row r="162" spans="2:8">
      <c r="B162" s="1">
        <v>6</v>
      </c>
      <c r="C162" s="23" t="s">
        <v>131</v>
      </c>
      <c r="D162" s="24">
        <v>101000</v>
      </c>
      <c r="E162" s="25">
        <f t="shared" si="8"/>
        <v>101000</v>
      </c>
      <c r="F162" s="15"/>
      <c r="G162" s="23"/>
      <c r="H162" s="26"/>
    </row>
    <row r="163" spans="2:8">
      <c r="B163" s="1">
        <v>7</v>
      </c>
      <c r="C163" s="23"/>
      <c r="D163" s="24"/>
      <c r="E163" s="25">
        <f t="shared" si="8"/>
        <v>0</v>
      </c>
      <c r="F163" s="15"/>
      <c r="G163" s="35"/>
      <c r="H163" s="68"/>
    </row>
    <row r="164" spans="2:8">
      <c r="B164" s="1">
        <v>8</v>
      </c>
      <c r="C164" s="23" t="s">
        <v>139</v>
      </c>
      <c r="D164" s="24"/>
      <c r="E164" s="25">
        <f t="shared" si="8"/>
        <v>84900</v>
      </c>
      <c r="F164" s="15"/>
      <c r="G164" s="35"/>
      <c r="H164" s="68">
        <v>84900</v>
      </c>
    </row>
    <row r="165" spans="2:8">
      <c r="B165" s="1">
        <v>9</v>
      </c>
      <c r="C165" s="23" t="s">
        <v>132</v>
      </c>
      <c r="D165" s="24"/>
      <c r="E165" s="25">
        <f t="shared" si="8"/>
        <v>20261</v>
      </c>
      <c r="F165" s="15"/>
      <c r="G165" s="35"/>
      <c r="H165" s="68">
        <v>20261</v>
      </c>
    </row>
    <row r="166" spans="2:8">
      <c r="C166" s="23"/>
      <c r="D166" s="24"/>
      <c r="E166" s="29"/>
      <c r="F166" s="15"/>
      <c r="G166" s="23"/>
      <c r="H166" s="26"/>
    </row>
    <row r="167" spans="2:8" s="34" customFormat="1">
      <c r="B167" s="1"/>
      <c r="C167" s="30" t="s">
        <v>8</v>
      </c>
      <c r="D167" s="31">
        <f>SUM(D156:D166)</f>
        <v>674000</v>
      </c>
      <c r="E167" s="41">
        <f>D167+H167</f>
        <v>947161</v>
      </c>
      <c r="F167" s="32"/>
      <c r="G167" s="30" t="s">
        <v>8</v>
      </c>
      <c r="H167" s="33">
        <f>SUM(H155:H166)</f>
        <v>273161</v>
      </c>
    </row>
    <row r="168" spans="2:8" ht="63">
      <c r="C168" s="47" t="s">
        <v>133</v>
      </c>
      <c r="D168" s="36"/>
      <c r="E168" s="29"/>
      <c r="F168" s="15"/>
      <c r="G168" s="23"/>
      <c r="H168" s="26"/>
    </row>
    <row r="169" spans="2:8" ht="21" thickBot="1">
      <c r="C169" s="69"/>
      <c r="D169" s="70"/>
      <c r="E169" s="71"/>
      <c r="F169" s="15"/>
      <c r="G169" s="72"/>
      <c r="H169" s="73"/>
    </row>
    <row r="170" spans="2:8" s="79" customFormat="1" ht="41.5" customHeight="1" thickBot="1">
      <c r="B170" s="74"/>
      <c r="C170" s="75" t="s">
        <v>134</v>
      </c>
      <c r="D170" s="76">
        <f>+D167+D153+D148+D124+D116+D76+D56+D35+D24+D10</f>
        <v>49636452</v>
      </c>
      <c r="E170" s="76">
        <f>+E167+E153+E148+E124+E116+E76+E56+E35+E24+E10</f>
        <v>56177099</v>
      </c>
      <c r="F170" s="77"/>
      <c r="G170" s="75"/>
      <c r="H170" s="78">
        <f>SUM(H167,H153,H148,H124,H116,H76,H56,H35,H24,H10,)</f>
        <v>6540647</v>
      </c>
    </row>
    <row r="171" spans="2:8">
      <c r="E171" s="80"/>
      <c r="F171" s="80"/>
    </row>
    <row r="173" spans="2:8">
      <c r="D173" s="3"/>
      <c r="E173" s="81"/>
    </row>
    <row r="174" spans="2:8" ht="21" thickBot="1"/>
    <row r="175" spans="2:8" ht="64" thickBot="1">
      <c r="C175" s="82" t="s">
        <v>135</v>
      </c>
      <c r="D175" s="83">
        <v>4925000</v>
      </c>
      <c r="G175" s="84"/>
      <c r="H175" s="85"/>
    </row>
    <row r="177" spans="7:7">
      <c r="G177" s="81"/>
    </row>
  </sheetData>
  <mergeCells count="2">
    <mergeCell ref="C2:H2"/>
    <mergeCell ref="G3:H3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Donations Till Jan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Manila Sharma</dc:creator>
  <cp:lastModifiedBy>Microsoft Office User</cp:lastModifiedBy>
  <dcterms:created xsi:type="dcterms:W3CDTF">2026-01-24T08:45:40Z</dcterms:created>
  <dcterms:modified xsi:type="dcterms:W3CDTF">2026-05-11T11:29:04Z</dcterms:modified>
</cp:coreProperties>
</file>